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64" tabRatio="857" firstSheet="0" activeTab="3"/>
  </bookViews>
  <sheets>
    <sheet name="J06" sheetId="1" r:id="rId1"/>
    <sheet name="M06" sheetId="2" r:id="rId2"/>
    <sheet name="J07" sheetId="3" r:id="rId3"/>
    <sheet name="M07" sheetId="4" r:id="rId4"/>
  </sheets>
  <definedNames>
    <definedName name="_xlfn.IFERROR" hidden="1">#NAME?</definedName>
    <definedName name="_xlnm.Print_Area" localSheetId="0">'J06'!$A$20:$Q$49</definedName>
    <definedName name="_xlnm.Print_Area" localSheetId="2">'J07'!$A$20:$N$49</definedName>
    <definedName name="_xlnm.Print_Area" localSheetId="1">'M06'!$A$20:$Q$49</definedName>
    <definedName name="_xlnm.Print_Area" localSheetId="3">'M07'!$A$20:$N$49</definedName>
  </definedNames>
  <calcPr fullCalcOnLoad="1"/>
</workbook>
</file>

<file path=xl/sharedStrings.xml><?xml version="1.0" encoding="utf-8"?>
<sst xmlns="http://schemas.openxmlformats.org/spreadsheetml/2006/main" count="357" uniqueCount="50">
  <si>
    <t>Eindklassement</t>
  </si>
  <si>
    <t>Uur</t>
  </si>
  <si>
    <t>T</t>
  </si>
  <si>
    <t>Ploeg A</t>
  </si>
  <si>
    <t>Ploeg B</t>
  </si>
  <si>
    <t>Uitslag</t>
  </si>
  <si>
    <t>Setstanden</t>
  </si>
  <si>
    <t>Ploeg</t>
  </si>
  <si>
    <t>AW</t>
  </si>
  <si>
    <t>GW</t>
  </si>
  <si>
    <t>VW</t>
  </si>
  <si>
    <t>F</t>
  </si>
  <si>
    <t>GS</t>
  </si>
  <si>
    <t>VS</t>
  </si>
  <si>
    <t>TP</t>
  </si>
  <si>
    <t>Q</t>
  </si>
  <si>
    <t>ANTWERPEN</t>
  </si>
  <si>
    <t>LIMBURG</t>
  </si>
  <si>
    <t>OOST-VLAANDEREN</t>
  </si>
  <si>
    <t>VLAAMS-BRABANT</t>
  </si>
  <si>
    <t>WEST-VLAANDEREN</t>
  </si>
  <si>
    <t>Aantal wedstrijden</t>
  </si>
  <si>
    <t>Gewonnen wedstrijden</t>
  </si>
  <si>
    <t>Verloren wedstrijden</t>
  </si>
  <si>
    <t>Forfait</t>
  </si>
  <si>
    <t>Gewonnen sets</t>
  </si>
  <si>
    <t>Verloren sets</t>
  </si>
  <si>
    <t>Totaal punten</t>
  </si>
  <si>
    <t>Quotient</t>
  </si>
  <si>
    <t>forfait bezoek</t>
  </si>
  <si>
    <t>forfait thuis</t>
  </si>
  <si>
    <t>FF</t>
  </si>
  <si>
    <t>TFF</t>
  </si>
  <si>
    <t>BFF</t>
  </si>
  <si>
    <t>OD</t>
  </si>
  <si>
    <t>Totaal</t>
  </si>
  <si>
    <t xml:space="preserve">Er wordt rekening gehouden bij het uitvoeren klassement met gelijke scores </t>
  </si>
  <si>
    <t>Als  uitslag niet correct is wordt rood weergegeven anders wit of groen</t>
  </si>
  <si>
    <t>Forfait geeft -1 TP als resultaat in rangschikking</t>
  </si>
  <si>
    <t>G</t>
  </si>
  <si>
    <t>Gelijke wedstrijden</t>
  </si>
  <si>
    <t>Aantal gelijkgespeelde wedstrijden</t>
  </si>
  <si>
    <t>G=V W</t>
  </si>
  <si>
    <t>G=V</t>
  </si>
  <si>
    <t>Jongens °06</t>
  </si>
  <si>
    <t>IPJOT - ROESELARE - zaterdag 24 augustus</t>
  </si>
  <si>
    <t>Meisjes °06</t>
  </si>
  <si>
    <t xml:space="preserve">IPJOT - ROESELARE - zaterdag 24 augustus </t>
  </si>
  <si>
    <t>Jongens °07</t>
  </si>
  <si>
    <t>Meisjes °07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</si>
</sst>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00"/>
    <numFmt numFmtId="183" formatCode="0.0000"/>
    <numFmt numFmtId="184" formatCode="h:mm;@"/>
    <numFmt numFmtId="185" formatCode="0.0000000"/>
    <numFmt numFmtId="186" formatCode="0.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14" xfId="0" applyFont="1" applyFill="1" applyBorder="1" applyAlignment="1" applyProtection="1">
      <alignment horizontal="centerContinuous"/>
      <protection/>
    </xf>
    <xf numFmtId="20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" fontId="0" fillId="0" borderId="16" xfId="0" applyNumberForma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  <xf numFmtId="20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1" fontId="0" fillId="0" borderId="25" xfId="0" applyNumberFormat="1" applyBorder="1" applyAlignment="1" applyProtection="1">
      <alignment horizontal="center"/>
      <protection/>
    </xf>
    <xf numFmtId="1" fontId="0" fillId="0" borderId="26" xfId="0" applyNumberFormat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Continuous"/>
      <protection/>
    </xf>
    <xf numFmtId="0" fontId="2" fillId="33" borderId="14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27" xfId="0" applyFont="1" applyFill="1" applyBorder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2" fontId="7" fillId="0" borderId="28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34" borderId="23" xfId="0" applyNumberFormat="1" applyFill="1" applyBorder="1" applyAlignment="1" applyProtection="1">
      <alignment/>
      <protection/>
    </xf>
    <xf numFmtId="2" fontId="7" fillId="0" borderId="29" xfId="0" applyNumberFormat="1" applyFont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" fontId="0" fillId="4" borderId="18" xfId="0" applyNumberFormat="1" applyFon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4" borderId="17" xfId="0" applyNumberFormat="1" applyFont="1" applyFill="1" applyBorder="1" applyAlignment="1" applyProtection="1">
      <alignment horizontal="center"/>
      <protection locked="0"/>
    </xf>
    <xf numFmtId="1" fontId="0" fillId="4" borderId="33" xfId="0" applyNumberFormat="1" applyFont="1" applyFill="1" applyBorder="1" applyAlignment="1" applyProtection="1">
      <alignment horizontal="center"/>
      <protection locked="0"/>
    </xf>
    <xf numFmtId="1" fontId="0" fillId="4" borderId="33" xfId="0" applyNumberForma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0" fillId="0" borderId="35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" fontId="0" fillId="0" borderId="37" xfId="0" applyNumberFormat="1" applyBorder="1" applyAlignment="1" applyProtection="1">
      <alignment horizontal="center"/>
      <protection/>
    </xf>
    <xf numFmtId="1" fontId="0" fillId="0" borderId="38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/>
      <protection/>
    </xf>
    <xf numFmtId="1" fontId="0" fillId="4" borderId="16" xfId="0" applyNumberFormat="1" applyFont="1" applyFill="1" applyBorder="1" applyAlignment="1" applyProtection="1">
      <alignment horizontal="center"/>
      <protection locked="0"/>
    </xf>
    <xf numFmtId="186" fontId="7" fillId="0" borderId="28" xfId="0" applyNumberFormat="1" applyFont="1" applyBorder="1" applyAlignment="1" applyProtection="1">
      <alignment/>
      <protection/>
    </xf>
    <xf numFmtId="186" fontId="7" fillId="0" borderId="29" xfId="0" applyNumberFormat="1" applyFont="1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1" fillId="33" borderId="35" xfId="0" applyFont="1" applyFill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20" fontId="0" fillId="0" borderId="33" xfId="0" applyNumberForma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20" fontId="0" fillId="0" borderId="17" xfId="0" applyNumberFormat="1" applyBorder="1" applyAlignment="1" applyProtection="1">
      <alignment/>
      <protection/>
    </xf>
    <xf numFmtId="1" fontId="0" fillId="35" borderId="35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16" borderId="0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5" fontId="0" fillId="0" borderId="0" xfId="0" applyNumberFormat="1" applyAlignment="1" applyProtection="1">
      <alignment/>
      <protection locked="0"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42" xfId="0" applyFont="1" applyFill="1" applyBorder="1" applyAlignment="1" applyProtection="1">
      <alignment horizontal="centerContinuous"/>
      <protection/>
    </xf>
    <xf numFmtId="0" fontId="1" fillId="33" borderId="43" xfId="0" applyFont="1" applyFill="1" applyBorder="1" applyAlignment="1" applyProtection="1">
      <alignment horizontal="centerContinuous"/>
      <protection/>
    </xf>
    <xf numFmtId="1" fontId="0" fillId="35" borderId="36" xfId="0" applyNumberFormat="1" applyFill="1" applyBorder="1" applyAlignment="1" applyProtection="1">
      <alignment horizontal="center"/>
      <protection/>
    </xf>
    <xf numFmtId="0" fontId="0" fillId="10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left"/>
      <protection/>
    </xf>
    <xf numFmtId="0" fontId="1" fillId="33" borderId="36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9" fillId="33" borderId="49" xfId="0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5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6"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9525</xdr:rowOff>
    </xdr:from>
    <xdr:to>
      <xdr:col>15</xdr:col>
      <xdr:colOff>142875</xdr:colOff>
      <xdr:row>25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4913" t="-8607" r="-4913" b="-8549"/>
        <a:stretch>
          <a:fillRect/>
        </a:stretch>
      </xdr:blipFill>
      <xdr:spPr>
        <a:xfrm>
          <a:off x="5667375" y="356235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20</xdr:row>
      <xdr:rowOff>85725</xdr:rowOff>
    </xdr:from>
    <xdr:to>
      <xdr:col>15</xdr:col>
      <xdr:colOff>171450</xdr:colOff>
      <xdr:row>25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4913" t="-8607" r="-4913" b="-8549"/>
        <a:stretch>
          <a:fillRect/>
        </a:stretch>
      </xdr:blipFill>
      <xdr:spPr>
        <a:xfrm>
          <a:off x="5591175" y="347662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20</xdr:row>
      <xdr:rowOff>104775</xdr:rowOff>
    </xdr:from>
    <xdr:to>
      <xdr:col>13</xdr:col>
      <xdr:colOff>276225</xdr:colOff>
      <xdr:row>25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4913" t="-8607" r="-4913" b="-8549"/>
        <a:stretch>
          <a:fillRect/>
        </a:stretch>
      </xdr:blipFill>
      <xdr:spPr>
        <a:xfrm>
          <a:off x="5153025" y="349567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</xdr:row>
      <xdr:rowOff>114300</xdr:rowOff>
    </xdr:from>
    <xdr:to>
      <xdr:col>13</xdr:col>
      <xdr:colOff>247650</xdr:colOff>
      <xdr:row>25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4913" t="-8607" r="-4913" b="-8549"/>
        <a:stretch>
          <a:fillRect/>
        </a:stretch>
      </xdr:blipFill>
      <xdr:spPr>
        <a:xfrm>
          <a:off x="5124450" y="3505200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theme="6" tint="-0.24997000396251678"/>
    <pageSetUpPr fitToPage="1"/>
  </sheetPr>
  <dimension ref="A1:AE4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8515625" style="85" customWidth="1"/>
    <col min="2" max="2" width="5.57421875" style="86" bestFit="1" customWidth="1"/>
    <col min="3" max="4" width="20.7109375" style="85" customWidth="1"/>
    <col min="5" max="5" width="5.00390625" style="85" customWidth="1"/>
    <col min="6" max="6" width="4.57421875" style="85" bestFit="1" customWidth="1"/>
    <col min="7" max="8" width="3.7109375" style="85" customWidth="1"/>
    <col min="9" max="9" width="4.140625" style="85" bestFit="1" customWidth="1"/>
    <col min="10" max="10" width="4.8515625" style="85" bestFit="1" customWidth="1"/>
    <col min="11" max="13" width="3.7109375" style="85" customWidth="1"/>
    <col min="14" max="14" width="4.28125" style="85" customWidth="1"/>
    <col min="15" max="15" width="3.421875" style="85" bestFit="1" customWidth="1"/>
    <col min="16" max="16" width="3.00390625" style="85" bestFit="1" customWidth="1"/>
    <col min="17" max="17" width="7.421875" style="85" bestFit="1" customWidth="1"/>
    <col min="18" max="18" width="3.8515625" style="85" customWidth="1"/>
    <col min="19" max="19" width="19.8515625" style="85" bestFit="1" customWidth="1"/>
    <col min="20" max="21" width="3.57421875" style="85" customWidth="1"/>
    <col min="22" max="23" width="5.00390625" style="85" customWidth="1"/>
    <col min="24" max="24" width="2.00390625" style="85" customWidth="1"/>
    <col min="25" max="25" width="2.7109375" style="85" customWidth="1"/>
    <col min="26" max="26" width="3.140625" style="85" customWidth="1"/>
    <col min="27" max="27" width="2.7109375" style="85" bestFit="1" customWidth="1"/>
    <col min="28" max="28" width="10.57421875" style="85" bestFit="1" customWidth="1"/>
    <col min="29" max="29" width="4.140625" style="85" customWidth="1"/>
    <col min="30" max="30" width="8.00390625" style="85" hidden="1" customWidth="1"/>
    <col min="31" max="32" width="8.8515625" style="85" customWidth="1"/>
    <col min="33" max="35" width="6.8515625" style="85" customWidth="1"/>
    <col min="36" max="16384" width="8.8515625" style="85" customWidth="1"/>
  </cols>
  <sheetData>
    <row r="1" spans="1:31" s="1" customFormat="1" ht="17.25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89"/>
      <c r="P1" s="89"/>
      <c r="S1" s="90" t="str">
        <f>A2</f>
        <v>Jongens °06</v>
      </c>
      <c r="T1" s="90"/>
      <c r="U1" s="90"/>
      <c r="V1" s="90"/>
      <c r="W1" s="90"/>
      <c r="X1" s="90"/>
      <c r="Y1" s="90"/>
      <c r="Z1" s="90"/>
      <c r="AA1" s="90"/>
      <c r="AB1" s="90"/>
      <c r="AC1" s="91"/>
      <c r="AD1" s="91"/>
      <c r="AE1" s="91"/>
    </row>
    <row r="2" spans="1:31" s="1" customFormat="1" ht="13.5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6"/>
      <c r="P2" s="56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2:28" s="1" customFormat="1" ht="18">
      <c r="B3" s="2"/>
      <c r="R3" s="92" t="s">
        <v>0</v>
      </c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="1" customFormat="1" ht="13.5" thickBot="1">
      <c r="B4" s="2"/>
    </row>
    <row r="5" spans="1:28" s="1" customFormat="1" ht="13.5" thickBot="1">
      <c r="A5" s="93" t="s">
        <v>1</v>
      </c>
      <c r="B5" s="94" t="s">
        <v>2</v>
      </c>
      <c r="C5" s="94" t="s">
        <v>3</v>
      </c>
      <c r="D5" s="94" t="s">
        <v>4</v>
      </c>
      <c r="E5" s="95" t="s">
        <v>32</v>
      </c>
      <c r="F5" s="95" t="s">
        <v>33</v>
      </c>
      <c r="G5" s="121" t="s">
        <v>5</v>
      </c>
      <c r="H5" s="122"/>
      <c r="I5" s="123" t="s">
        <v>6</v>
      </c>
      <c r="J5" s="124"/>
      <c r="K5" s="124"/>
      <c r="L5" s="124"/>
      <c r="M5" s="124"/>
      <c r="N5" s="124"/>
      <c r="O5" s="124"/>
      <c r="P5" s="124"/>
      <c r="S5" s="96" t="s">
        <v>7</v>
      </c>
      <c r="T5" s="97" t="s">
        <v>8</v>
      </c>
      <c r="U5" s="97" t="s">
        <v>9</v>
      </c>
      <c r="V5" s="97" t="s">
        <v>10</v>
      </c>
      <c r="W5" s="97" t="s">
        <v>42</v>
      </c>
      <c r="X5" s="97" t="s">
        <v>11</v>
      </c>
      <c r="Y5" s="97" t="s">
        <v>12</v>
      </c>
      <c r="Z5" s="97" t="s">
        <v>13</v>
      </c>
      <c r="AA5" s="97" t="s">
        <v>14</v>
      </c>
      <c r="AB5" s="97" t="s">
        <v>15</v>
      </c>
    </row>
    <row r="6" spans="1:31" ht="12.75">
      <c r="A6" s="98">
        <v>0.4166666666666667</v>
      </c>
      <c r="B6" s="99">
        <v>2</v>
      </c>
      <c r="C6" s="11" t="s">
        <v>16</v>
      </c>
      <c r="D6" s="10" t="s">
        <v>19</v>
      </c>
      <c r="E6" s="54"/>
      <c r="F6" s="55"/>
      <c r="G6" s="104">
        <v>3</v>
      </c>
      <c r="H6" s="104">
        <v>0</v>
      </c>
      <c r="I6" s="83">
        <v>25</v>
      </c>
      <c r="J6" s="84">
        <v>20</v>
      </c>
      <c r="K6" s="83">
        <v>25</v>
      </c>
      <c r="L6" s="84">
        <v>7</v>
      </c>
      <c r="M6" s="83">
        <v>25</v>
      </c>
      <c r="N6" s="84">
        <v>13</v>
      </c>
      <c r="O6" s="83"/>
      <c r="P6" s="84"/>
      <c r="Q6" s="1"/>
      <c r="R6" s="105"/>
      <c r="S6" s="1" t="s">
        <v>20</v>
      </c>
      <c r="T6" s="106">
        <v>4</v>
      </c>
      <c r="U6" s="106">
        <v>2</v>
      </c>
      <c r="V6" s="106"/>
      <c r="W6" s="106">
        <v>2</v>
      </c>
      <c r="X6" s="106"/>
      <c r="Y6" s="106">
        <v>11</v>
      </c>
      <c r="Z6" s="106">
        <v>2</v>
      </c>
      <c r="AA6" s="106">
        <v>11</v>
      </c>
      <c r="AB6" s="107">
        <f>IF(ISERROR(Y6/Z6),0,Y6/Z6)</f>
        <v>5.5</v>
      </c>
      <c r="AD6" s="85">
        <f>(AA6*10000)+AB6</f>
        <v>110005.5</v>
      </c>
      <c r="AE6" s="88"/>
    </row>
    <row r="7" spans="1:31" ht="12.75">
      <c r="A7" s="98">
        <v>0.46875</v>
      </c>
      <c r="B7" s="100">
        <v>3</v>
      </c>
      <c r="C7" s="101" t="s">
        <v>20</v>
      </c>
      <c r="D7" s="10" t="s">
        <v>17</v>
      </c>
      <c r="E7" s="53"/>
      <c r="F7" s="52"/>
      <c r="G7" s="104">
        <f>IF(I7&gt;J7,1,0)+IF(K7&gt;L7,1,0)+IF(M7&gt;N7,1,0)+IF(O7&gt;P7,1,0)</f>
        <v>4</v>
      </c>
      <c r="H7" s="104">
        <f>IF(I7&lt;J7,1,0)+IF(K7&lt;L7,1,0)+IF(M7&lt;N7,1,0)+IF(O7&lt;P7,1,0)</f>
        <v>0</v>
      </c>
      <c r="I7" s="68">
        <v>25</v>
      </c>
      <c r="J7" s="84">
        <v>13</v>
      </c>
      <c r="K7" s="83">
        <v>25</v>
      </c>
      <c r="L7" s="84">
        <v>13</v>
      </c>
      <c r="M7" s="83">
        <v>25</v>
      </c>
      <c r="N7" s="84">
        <v>13</v>
      </c>
      <c r="O7" s="83">
        <v>25</v>
      </c>
      <c r="P7" s="84">
        <v>13</v>
      </c>
      <c r="Q7" s="1"/>
      <c r="R7" s="105"/>
      <c r="S7" s="1" t="s">
        <v>16</v>
      </c>
      <c r="T7" s="106">
        <v>4</v>
      </c>
      <c r="U7" s="106">
        <v>2</v>
      </c>
      <c r="V7" s="106">
        <v>1</v>
      </c>
      <c r="W7" s="106">
        <v>1</v>
      </c>
      <c r="X7" s="106"/>
      <c r="Y7" s="106">
        <v>9</v>
      </c>
      <c r="Z7" s="106">
        <v>4</v>
      </c>
      <c r="AA7" s="106">
        <v>9</v>
      </c>
      <c r="AB7" s="107">
        <f>IF(ISERROR(Y7/Z7),0,Y7/Z7)</f>
        <v>2.25</v>
      </c>
      <c r="AC7" s="85">
        <v>1</v>
      </c>
      <c r="AD7" s="85">
        <f>(AA7*10000)+AB7</f>
        <v>90002.25</v>
      </c>
      <c r="AE7" s="88"/>
    </row>
    <row r="8" spans="1:31" ht="12.75">
      <c r="A8" s="98">
        <v>0.46875</v>
      </c>
      <c r="B8" s="100">
        <v>2</v>
      </c>
      <c r="C8" s="10" t="s">
        <v>19</v>
      </c>
      <c r="D8" s="102" t="s">
        <v>18</v>
      </c>
      <c r="E8" s="53"/>
      <c r="F8" s="52"/>
      <c r="G8" s="104">
        <f aca="true" t="shared" si="0" ref="G8:G15">IF(I8&gt;J8,1,0)+IF(K8&gt;L8,1,0)+IF(M8&gt;N8,1,0)+IF(O8&gt;P8,1,0)</f>
        <v>0</v>
      </c>
      <c r="H8" s="104">
        <f aca="true" t="shared" si="1" ref="H8:H15">IF(I8&lt;J8,1,0)+IF(K8&lt;L8,1,0)+IF(M8&lt;N8,1,0)+IF(O8&lt;P8,1,0)</f>
        <v>3</v>
      </c>
      <c r="I8" s="83">
        <v>10</v>
      </c>
      <c r="J8" s="84">
        <v>25</v>
      </c>
      <c r="K8" s="83">
        <v>22</v>
      </c>
      <c r="L8" s="84">
        <v>25</v>
      </c>
      <c r="M8" s="83">
        <v>15</v>
      </c>
      <c r="N8" s="84">
        <v>25</v>
      </c>
      <c r="O8" s="83"/>
      <c r="P8" s="84"/>
      <c r="Q8" s="1"/>
      <c r="R8" s="1"/>
      <c r="S8" s="1" t="s">
        <v>18</v>
      </c>
      <c r="T8" s="106">
        <v>4</v>
      </c>
      <c r="U8" s="106">
        <v>2</v>
      </c>
      <c r="V8" s="106">
        <v>2</v>
      </c>
      <c r="W8" s="106"/>
      <c r="X8" s="106"/>
      <c r="Y8" s="106">
        <v>9</v>
      </c>
      <c r="Z8" s="106">
        <v>4</v>
      </c>
      <c r="AA8" s="106">
        <v>9</v>
      </c>
      <c r="AB8" s="107">
        <f>IF(ISERROR(Y8/Z8),0,Y8/Z8)</f>
        <v>2.25</v>
      </c>
      <c r="AD8" s="85">
        <f>(AA8*10000)+AB8</f>
        <v>90002.25</v>
      </c>
      <c r="AE8" s="88"/>
    </row>
    <row r="9" spans="1:31" ht="12.75">
      <c r="A9" s="103">
        <v>0.5104166666666666</v>
      </c>
      <c r="B9" s="100">
        <v>2</v>
      </c>
      <c r="C9" s="11" t="s">
        <v>16</v>
      </c>
      <c r="D9" s="102" t="s">
        <v>18</v>
      </c>
      <c r="E9" s="53"/>
      <c r="F9" s="52"/>
      <c r="G9" s="104">
        <f t="shared" si="0"/>
        <v>2</v>
      </c>
      <c r="H9" s="104">
        <f t="shared" si="1"/>
        <v>1</v>
      </c>
      <c r="I9" s="83">
        <v>25</v>
      </c>
      <c r="J9" s="84">
        <v>22</v>
      </c>
      <c r="K9" s="83">
        <v>16</v>
      </c>
      <c r="L9" s="84">
        <v>25</v>
      </c>
      <c r="M9" s="83">
        <v>16</v>
      </c>
      <c r="N9" s="84">
        <v>14</v>
      </c>
      <c r="O9" s="83"/>
      <c r="P9" s="84"/>
      <c r="Q9" s="1"/>
      <c r="R9" s="105"/>
      <c r="S9" s="1" t="s">
        <v>19</v>
      </c>
      <c r="T9" s="106">
        <v>4</v>
      </c>
      <c r="U9" s="106">
        <v>1</v>
      </c>
      <c r="V9" s="106">
        <v>3</v>
      </c>
      <c r="W9" s="106"/>
      <c r="X9" s="106"/>
      <c r="Y9" s="106">
        <v>5</v>
      </c>
      <c r="Z9" s="106">
        <v>8</v>
      </c>
      <c r="AA9" s="106">
        <v>5</v>
      </c>
      <c r="AB9" s="107">
        <f>IF(ISERROR(Y9/Z9),0,Y9/Z9)</f>
        <v>0.625</v>
      </c>
      <c r="AD9" s="85">
        <f>(AA9*10000)+AB9</f>
        <v>50000.625</v>
      </c>
      <c r="AE9" s="88"/>
    </row>
    <row r="10" spans="1:31" ht="12.75">
      <c r="A10" s="103">
        <v>0.5520833333333334</v>
      </c>
      <c r="B10" s="100">
        <v>3</v>
      </c>
      <c r="C10" s="10" t="s">
        <v>17</v>
      </c>
      <c r="D10" s="10" t="s">
        <v>16</v>
      </c>
      <c r="E10" s="53" t="s">
        <v>11</v>
      </c>
      <c r="F10" s="52"/>
      <c r="G10" s="104">
        <f t="shared" si="0"/>
        <v>0</v>
      </c>
      <c r="H10" s="104">
        <f t="shared" si="1"/>
        <v>4</v>
      </c>
      <c r="I10" s="83">
        <v>13</v>
      </c>
      <c r="J10" s="84">
        <v>25</v>
      </c>
      <c r="K10" s="83">
        <v>13</v>
      </c>
      <c r="L10" s="84">
        <v>25</v>
      </c>
      <c r="M10" s="83">
        <v>13</v>
      </c>
      <c r="N10" s="84">
        <v>25</v>
      </c>
      <c r="O10" s="83">
        <v>13</v>
      </c>
      <c r="P10" s="84">
        <v>25</v>
      </c>
      <c r="Q10" s="1"/>
      <c r="R10" s="105"/>
      <c r="S10" s="1" t="s">
        <v>17</v>
      </c>
      <c r="T10" s="106">
        <v>4</v>
      </c>
      <c r="U10" s="106"/>
      <c r="V10" s="106">
        <v>1</v>
      </c>
      <c r="W10" s="106"/>
      <c r="X10" s="106">
        <v>3</v>
      </c>
      <c r="Y10" s="106">
        <v>0</v>
      </c>
      <c r="Z10" s="106">
        <v>16</v>
      </c>
      <c r="AA10" s="106">
        <v>-3</v>
      </c>
      <c r="AB10" s="107">
        <f>IF(ISERROR(Y10/Z10),0,Y10/Z10)</f>
        <v>0</v>
      </c>
      <c r="AD10" s="85">
        <f>(AA10*10000)+AB10</f>
        <v>-30000</v>
      </c>
      <c r="AE10" s="88"/>
    </row>
    <row r="11" spans="1:28" ht="12.75">
      <c r="A11" s="103">
        <v>0.5520833333333334</v>
      </c>
      <c r="B11" s="100">
        <v>2</v>
      </c>
      <c r="C11" s="101" t="s">
        <v>20</v>
      </c>
      <c r="D11" s="10" t="s">
        <v>19</v>
      </c>
      <c r="E11" s="52"/>
      <c r="F11" s="52"/>
      <c r="G11" s="104">
        <f t="shared" si="0"/>
        <v>2</v>
      </c>
      <c r="H11" s="104">
        <f t="shared" si="1"/>
        <v>1</v>
      </c>
      <c r="I11" s="83">
        <v>25</v>
      </c>
      <c r="J11" s="84">
        <v>18</v>
      </c>
      <c r="K11" s="83">
        <v>25</v>
      </c>
      <c r="L11" s="84">
        <v>22</v>
      </c>
      <c r="M11" s="83">
        <v>14</v>
      </c>
      <c r="N11" s="84">
        <v>16</v>
      </c>
      <c r="O11" s="83"/>
      <c r="P11" s="8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98">
        <v>0.59375</v>
      </c>
      <c r="B12" s="100">
        <v>2</v>
      </c>
      <c r="C12" s="102" t="s">
        <v>18</v>
      </c>
      <c r="D12" s="102" t="s">
        <v>20</v>
      </c>
      <c r="E12" s="52"/>
      <c r="F12" s="52"/>
      <c r="G12" s="104">
        <f t="shared" si="0"/>
        <v>1</v>
      </c>
      <c r="H12" s="104">
        <f t="shared" si="1"/>
        <v>2</v>
      </c>
      <c r="I12" s="83">
        <v>26</v>
      </c>
      <c r="J12" s="84">
        <v>28</v>
      </c>
      <c r="K12" s="83">
        <v>25</v>
      </c>
      <c r="L12" s="84">
        <v>23</v>
      </c>
      <c r="M12" s="83">
        <v>10</v>
      </c>
      <c r="N12" s="84">
        <v>25</v>
      </c>
      <c r="O12" s="83"/>
      <c r="P12" s="8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98">
        <v>0.6354166666666666</v>
      </c>
      <c r="B13" s="100">
        <v>2</v>
      </c>
      <c r="C13" s="10" t="s">
        <v>19</v>
      </c>
      <c r="D13" s="10" t="s">
        <v>17</v>
      </c>
      <c r="E13" s="52"/>
      <c r="F13" s="52" t="s">
        <v>11</v>
      </c>
      <c r="G13" s="104">
        <f t="shared" si="0"/>
        <v>4</v>
      </c>
      <c r="H13" s="104">
        <f t="shared" si="1"/>
        <v>0</v>
      </c>
      <c r="I13" s="68">
        <v>25</v>
      </c>
      <c r="J13" s="84">
        <v>13</v>
      </c>
      <c r="K13" s="83">
        <v>25</v>
      </c>
      <c r="L13" s="84">
        <v>13</v>
      </c>
      <c r="M13" s="83">
        <v>25</v>
      </c>
      <c r="N13" s="84">
        <v>13</v>
      </c>
      <c r="O13" s="83">
        <v>25</v>
      </c>
      <c r="P13" s="84">
        <v>13</v>
      </c>
      <c r="Q13" s="1"/>
      <c r="R13" s="1"/>
      <c r="S13" s="97" t="s">
        <v>8</v>
      </c>
      <c r="T13" s="108" t="s">
        <v>21</v>
      </c>
      <c r="U13" s="1"/>
      <c r="V13" s="1"/>
      <c r="W13" s="1"/>
      <c r="X13" s="1"/>
      <c r="Y13" s="1"/>
      <c r="Z13" s="1"/>
      <c r="AA13" s="1"/>
      <c r="AB13" s="1"/>
    </row>
    <row r="14" spans="1:28" ht="12.75">
      <c r="A14" s="103">
        <v>0.6770833333333334</v>
      </c>
      <c r="B14" s="100">
        <v>3</v>
      </c>
      <c r="C14" s="102" t="s">
        <v>18</v>
      </c>
      <c r="D14" s="10" t="s">
        <v>17</v>
      </c>
      <c r="E14" s="52"/>
      <c r="F14" s="52" t="s">
        <v>11</v>
      </c>
      <c r="G14" s="104">
        <f t="shared" si="0"/>
        <v>4</v>
      </c>
      <c r="H14" s="104">
        <f t="shared" si="1"/>
        <v>0</v>
      </c>
      <c r="I14" s="83">
        <v>25</v>
      </c>
      <c r="J14" s="84">
        <v>13</v>
      </c>
      <c r="K14" s="83">
        <v>25</v>
      </c>
      <c r="L14" s="84">
        <v>13</v>
      </c>
      <c r="M14" s="83">
        <v>25</v>
      </c>
      <c r="N14" s="84">
        <v>13</v>
      </c>
      <c r="O14" s="83">
        <v>25</v>
      </c>
      <c r="P14" s="84">
        <v>13</v>
      </c>
      <c r="Q14" s="1"/>
      <c r="R14" s="1"/>
      <c r="S14" s="97" t="s">
        <v>9</v>
      </c>
      <c r="T14" s="108" t="s">
        <v>22</v>
      </c>
      <c r="U14" s="1"/>
      <c r="V14" s="1"/>
      <c r="W14" s="1"/>
      <c r="X14" s="1"/>
      <c r="Y14" s="1"/>
      <c r="Z14" s="1"/>
      <c r="AA14" s="1"/>
      <c r="AB14" s="1"/>
    </row>
    <row r="15" spans="1:28" ht="12.75">
      <c r="A15" s="103">
        <v>0.6770833333333334</v>
      </c>
      <c r="B15" s="100">
        <v>2</v>
      </c>
      <c r="C15" s="11" t="s">
        <v>16</v>
      </c>
      <c r="D15" s="102" t="s">
        <v>20</v>
      </c>
      <c r="E15" s="52"/>
      <c r="F15" s="52"/>
      <c r="G15" s="104">
        <f t="shared" si="0"/>
        <v>0</v>
      </c>
      <c r="H15" s="104">
        <f t="shared" si="1"/>
        <v>3</v>
      </c>
      <c r="I15" s="83">
        <v>23</v>
      </c>
      <c r="J15" s="84">
        <v>25</v>
      </c>
      <c r="K15" s="83">
        <v>20</v>
      </c>
      <c r="L15" s="84">
        <v>25</v>
      </c>
      <c r="M15" s="83">
        <v>10</v>
      </c>
      <c r="N15" s="84">
        <v>15</v>
      </c>
      <c r="O15" s="83"/>
      <c r="P15" s="84"/>
      <c r="Q15" s="1"/>
      <c r="R15" s="1"/>
      <c r="S15" s="97" t="s">
        <v>10</v>
      </c>
      <c r="T15" s="108" t="s">
        <v>23</v>
      </c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2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97" t="s">
        <v>42</v>
      </c>
      <c r="T16" s="108" t="s">
        <v>41</v>
      </c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2"/>
      <c r="C17" s="1"/>
      <c r="D17" s="109" t="s">
        <v>30</v>
      </c>
      <c r="E17" s="110" t="s">
        <v>11</v>
      </c>
      <c r="F17" s="1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7" t="s">
        <v>39</v>
      </c>
      <c r="T17" s="108" t="s">
        <v>40</v>
      </c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2"/>
      <c r="C18" s="1"/>
      <c r="D18" s="111" t="s">
        <v>29</v>
      </c>
      <c r="E18" s="100"/>
      <c r="F18" s="110" t="s">
        <v>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7" t="s">
        <v>11</v>
      </c>
      <c r="T18" s="108" t="s">
        <v>24</v>
      </c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2"/>
      <c r="C19" s="111" t="s">
        <v>37</v>
      </c>
      <c r="D19" s="111"/>
      <c r="E19" s="111"/>
      <c r="F19" s="111"/>
      <c r="G19" s="111"/>
      <c r="H19" s="111"/>
      <c r="I19" s="1"/>
      <c r="J19" s="1"/>
      <c r="K19" s="1"/>
      <c r="L19" s="1"/>
      <c r="M19" s="1"/>
      <c r="N19" s="1"/>
      <c r="O19" s="1"/>
      <c r="P19" s="1"/>
      <c r="Q19" s="1"/>
      <c r="R19" s="1"/>
      <c r="S19" s="97" t="s">
        <v>12</v>
      </c>
      <c r="T19" s="108" t="s">
        <v>25</v>
      </c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2"/>
      <c r="C20" s="111" t="s">
        <v>38</v>
      </c>
      <c r="D20" s="1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97" t="s">
        <v>13</v>
      </c>
      <c r="T20" s="108" t="s">
        <v>26</v>
      </c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97" t="s">
        <v>14</v>
      </c>
      <c r="T21" s="108" t="s">
        <v>27</v>
      </c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97" t="s">
        <v>15</v>
      </c>
      <c r="T22" s="108" t="s">
        <v>28</v>
      </c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7.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7.25">
      <c r="A26" s="119" t="str">
        <f>A1</f>
        <v>IPJOT - ROESELARE - zaterdag 24 augustus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89"/>
      <c r="P26" s="8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20" t="str">
        <f>A2</f>
        <v>Jongens °06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56"/>
      <c r="P27" s="5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thickBot="1">
      <c r="A28" s="57"/>
      <c r="B28" s="58"/>
      <c r="C28" s="57"/>
      <c r="D28" s="57"/>
      <c r="E28" s="1"/>
      <c r="F28" s="1"/>
      <c r="G28" s="58"/>
      <c r="H28" s="58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9.5" customHeight="1" thickBot="1">
      <c r="A29" s="42" t="s">
        <v>1</v>
      </c>
      <c r="B29" s="43" t="s">
        <v>2</v>
      </c>
      <c r="C29" s="59" t="s">
        <v>3</v>
      </c>
      <c r="D29" s="60" t="s">
        <v>4</v>
      </c>
      <c r="E29" s="125" t="s">
        <v>31</v>
      </c>
      <c r="F29" s="126"/>
      <c r="G29" s="125" t="s">
        <v>5</v>
      </c>
      <c r="H29" s="126"/>
      <c r="I29" s="121" t="s">
        <v>6</v>
      </c>
      <c r="J29" s="127"/>
      <c r="K29" s="127"/>
      <c r="L29" s="127"/>
      <c r="M29" s="127"/>
      <c r="N29" s="127"/>
      <c r="O29" s="127"/>
      <c r="P29" s="1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9.5" customHeight="1">
      <c r="A30" s="9">
        <f aca="true" t="shared" si="2" ref="A30:P39">A6</f>
        <v>0.4166666666666667</v>
      </c>
      <c r="B30" s="61">
        <f t="shared" si="2"/>
        <v>2</v>
      </c>
      <c r="C30" s="10" t="str">
        <f t="shared" si="2"/>
        <v>ANTWERPEN</v>
      </c>
      <c r="D30" s="11" t="str">
        <f t="shared" si="2"/>
        <v>VLAAMS-BRABANT</v>
      </c>
      <c r="E30" s="13">
        <f>IF(E6=0,"",E6)</f>
      </c>
      <c r="F30" s="13">
        <f>IF(F6=0,"",F6)</f>
      </c>
      <c r="G30" s="12">
        <f>G6</f>
        <v>3</v>
      </c>
      <c r="H30" s="13">
        <f t="shared" si="2"/>
        <v>0</v>
      </c>
      <c r="I30" s="62">
        <f t="shared" si="2"/>
        <v>25</v>
      </c>
      <c r="J30" s="63">
        <f t="shared" si="2"/>
        <v>20</v>
      </c>
      <c r="K30" s="62">
        <f t="shared" si="2"/>
        <v>25</v>
      </c>
      <c r="L30" s="63">
        <f t="shared" si="2"/>
        <v>7</v>
      </c>
      <c r="M30" s="62">
        <f t="shared" si="2"/>
        <v>25</v>
      </c>
      <c r="N30" s="63">
        <f t="shared" si="2"/>
        <v>13</v>
      </c>
      <c r="O30" s="64">
        <f t="shared" si="2"/>
        <v>0</v>
      </c>
      <c r="P30" s="65">
        <f t="shared" si="2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9.5" customHeight="1">
      <c r="A31" s="9">
        <f t="shared" si="2"/>
        <v>0.46875</v>
      </c>
      <c r="B31" s="61">
        <f t="shared" si="2"/>
        <v>3</v>
      </c>
      <c r="C31" s="10" t="str">
        <f t="shared" si="2"/>
        <v>WEST-VLAANDEREN</v>
      </c>
      <c r="D31" s="11" t="str">
        <f t="shared" si="2"/>
        <v>LIMBURG</v>
      </c>
      <c r="E31" s="13">
        <f aca="true" t="shared" si="3" ref="E31:F39">IF(E7=0,"",E7)</f>
      </c>
      <c r="F31" s="13">
        <f t="shared" si="3"/>
      </c>
      <c r="G31" s="12">
        <f t="shared" si="2"/>
        <v>4</v>
      </c>
      <c r="H31" s="13">
        <f t="shared" si="2"/>
        <v>0</v>
      </c>
      <c r="I31" s="12">
        <f t="shared" si="2"/>
        <v>25</v>
      </c>
      <c r="J31" s="13">
        <f t="shared" si="2"/>
        <v>13</v>
      </c>
      <c r="K31" s="12">
        <f t="shared" si="2"/>
        <v>25</v>
      </c>
      <c r="L31" s="13">
        <f t="shared" si="2"/>
        <v>13</v>
      </c>
      <c r="M31" s="12">
        <f t="shared" si="2"/>
        <v>25</v>
      </c>
      <c r="N31" s="13">
        <f t="shared" si="2"/>
        <v>13</v>
      </c>
      <c r="O31" s="14">
        <f t="shared" si="2"/>
        <v>25</v>
      </c>
      <c r="P31" s="15">
        <f t="shared" si="2"/>
        <v>13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9.5" customHeight="1">
      <c r="A32" s="9">
        <f t="shared" si="2"/>
        <v>0.46875</v>
      </c>
      <c r="B32" s="61">
        <f t="shared" si="2"/>
        <v>2</v>
      </c>
      <c r="C32" s="10" t="str">
        <f t="shared" si="2"/>
        <v>VLAAMS-BRABANT</v>
      </c>
      <c r="D32" s="11" t="str">
        <f t="shared" si="2"/>
        <v>OOST-VLAANDEREN</v>
      </c>
      <c r="E32" s="13">
        <f t="shared" si="3"/>
      </c>
      <c r="F32" s="13">
        <f t="shared" si="3"/>
      </c>
      <c r="G32" s="12">
        <f t="shared" si="2"/>
        <v>0</v>
      </c>
      <c r="H32" s="13">
        <f t="shared" si="2"/>
        <v>3</v>
      </c>
      <c r="I32" s="12">
        <f t="shared" si="2"/>
        <v>10</v>
      </c>
      <c r="J32" s="13">
        <f t="shared" si="2"/>
        <v>25</v>
      </c>
      <c r="K32" s="12">
        <f t="shared" si="2"/>
        <v>22</v>
      </c>
      <c r="L32" s="13">
        <f t="shared" si="2"/>
        <v>25</v>
      </c>
      <c r="M32" s="12">
        <f t="shared" si="2"/>
        <v>15</v>
      </c>
      <c r="N32" s="13">
        <f t="shared" si="2"/>
        <v>25</v>
      </c>
      <c r="O32" s="14">
        <f t="shared" si="2"/>
        <v>0</v>
      </c>
      <c r="P32" s="15">
        <f t="shared" si="2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9.5" customHeight="1">
      <c r="A33" s="9">
        <f t="shared" si="2"/>
        <v>0.5104166666666666</v>
      </c>
      <c r="B33" s="61">
        <f t="shared" si="2"/>
        <v>2</v>
      </c>
      <c r="C33" s="10" t="str">
        <f t="shared" si="2"/>
        <v>ANTWERPEN</v>
      </c>
      <c r="D33" s="11" t="str">
        <f t="shared" si="2"/>
        <v>OOST-VLAANDEREN</v>
      </c>
      <c r="E33" s="13">
        <f t="shared" si="3"/>
      </c>
      <c r="F33" s="13">
        <f t="shared" si="3"/>
      </c>
      <c r="G33" s="12">
        <f t="shared" si="2"/>
        <v>2</v>
      </c>
      <c r="H33" s="13">
        <f t="shared" si="2"/>
        <v>1</v>
      </c>
      <c r="I33" s="12">
        <f t="shared" si="2"/>
        <v>25</v>
      </c>
      <c r="J33" s="13">
        <f t="shared" si="2"/>
        <v>22</v>
      </c>
      <c r="K33" s="12">
        <f t="shared" si="2"/>
        <v>16</v>
      </c>
      <c r="L33" s="13">
        <f t="shared" si="2"/>
        <v>25</v>
      </c>
      <c r="M33" s="12">
        <f t="shared" si="2"/>
        <v>16</v>
      </c>
      <c r="N33" s="13">
        <f t="shared" si="2"/>
        <v>14</v>
      </c>
      <c r="O33" s="14">
        <f t="shared" si="2"/>
        <v>0</v>
      </c>
      <c r="P33" s="15">
        <f t="shared" si="2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9.5" customHeight="1">
      <c r="A34" s="9">
        <f t="shared" si="2"/>
        <v>0.5520833333333334</v>
      </c>
      <c r="B34" s="61">
        <f t="shared" si="2"/>
        <v>3</v>
      </c>
      <c r="C34" s="10" t="str">
        <f t="shared" si="2"/>
        <v>LIMBURG</v>
      </c>
      <c r="D34" s="11" t="str">
        <f t="shared" si="2"/>
        <v>ANTWERPEN</v>
      </c>
      <c r="E34" s="13" t="str">
        <f t="shared" si="3"/>
        <v>F</v>
      </c>
      <c r="F34" s="13">
        <f t="shared" si="3"/>
      </c>
      <c r="G34" s="12">
        <f t="shared" si="2"/>
        <v>0</v>
      </c>
      <c r="H34" s="13">
        <f t="shared" si="2"/>
        <v>4</v>
      </c>
      <c r="I34" s="12">
        <f t="shared" si="2"/>
        <v>13</v>
      </c>
      <c r="J34" s="13">
        <f t="shared" si="2"/>
        <v>25</v>
      </c>
      <c r="K34" s="12">
        <f t="shared" si="2"/>
        <v>13</v>
      </c>
      <c r="L34" s="13">
        <f t="shared" si="2"/>
        <v>25</v>
      </c>
      <c r="M34" s="12">
        <f t="shared" si="2"/>
        <v>13</v>
      </c>
      <c r="N34" s="13">
        <f t="shared" si="2"/>
        <v>25</v>
      </c>
      <c r="O34" s="14">
        <f t="shared" si="2"/>
        <v>13</v>
      </c>
      <c r="P34" s="15">
        <f t="shared" si="2"/>
        <v>25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9.5" customHeight="1">
      <c r="A35" s="9">
        <f t="shared" si="2"/>
        <v>0.5520833333333334</v>
      </c>
      <c r="B35" s="61">
        <f>B11</f>
        <v>2</v>
      </c>
      <c r="C35" s="10" t="str">
        <f>C11</f>
        <v>WEST-VLAANDEREN</v>
      </c>
      <c r="D35" s="11" t="str">
        <f>D11</f>
        <v>VLAAMS-BRABANT</v>
      </c>
      <c r="E35" s="13">
        <f t="shared" si="3"/>
      </c>
      <c r="F35" s="13">
        <f t="shared" si="3"/>
      </c>
      <c r="G35" s="12">
        <f t="shared" si="2"/>
        <v>2</v>
      </c>
      <c r="H35" s="13">
        <f t="shared" si="2"/>
        <v>1</v>
      </c>
      <c r="I35" s="12">
        <f t="shared" si="2"/>
        <v>25</v>
      </c>
      <c r="J35" s="13">
        <f t="shared" si="2"/>
        <v>18</v>
      </c>
      <c r="K35" s="12">
        <f t="shared" si="2"/>
        <v>25</v>
      </c>
      <c r="L35" s="13">
        <f t="shared" si="2"/>
        <v>22</v>
      </c>
      <c r="M35" s="12">
        <f t="shared" si="2"/>
        <v>14</v>
      </c>
      <c r="N35" s="13">
        <f t="shared" si="2"/>
        <v>16</v>
      </c>
      <c r="O35" s="14">
        <f t="shared" si="2"/>
        <v>0</v>
      </c>
      <c r="P35" s="15">
        <f t="shared" si="2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9.5" customHeight="1">
      <c r="A36" s="9">
        <f t="shared" si="2"/>
        <v>0.59375</v>
      </c>
      <c r="B36" s="61">
        <f t="shared" si="2"/>
        <v>2</v>
      </c>
      <c r="C36" s="10" t="str">
        <f t="shared" si="2"/>
        <v>OOST-VLAANDEREN</v>
      </c>
      <c r="D36" s="11" t="str">
        <f t="shared" si="2"/>
        <v>WEST-VLAANDEREN</v>
      </c>
      <c r="E36" s="13">
        <f t="shared" si="3"/>
      </c>
      <c r="F36" s="13">
        <f t="shared" si="3"/>
      </c>
      <c r="G36" s="12">
        <f t="shared" si="2"/>
        <v>1</v>
      </c>
      <c r="H36" s="13">
        <f t="shared" si="2"/>
        <v>2</v>
      </c>
      <c r="I36" s="12">
        <f t="shared" si="2"/>
        <v>26</v>
      </c>
      <c r="J36" s="13">
        <f t="shared" si="2"/>
        <v>28</v>
      </c>
      <c r="K36" s="12">
        <f t="shared" si="2"/>
        <v>25</v>
      </c>
      <c r="L36" s="13">
        <f t="shared" si="2"/>
        <v>23</v>
      </c>
      <c r="M36" s="12">
        <f t="shared" si="2"/>
        <v>10</v>
      </c>
      <c r="N36" s="13">
        <f t="shared" si="2"/>
        <v>25</v>
      </c>
      <c r="O36" s="14">
        <f t="shared" si="2"/>
        <v>0</v>
      </c>
      <c r="P36" s="15">
        <f t="shared" si="2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9.5" customHeight="1">
      <c r="A37" s="9">
        <f t="shared" si="2"/>
        <v>0.6354166666666666</v>
      </c>
      <c r="B37" s="61">
        <f t="shared" si="2"/>
        <v>2</v>
      </c>
      <c r="C37" s="10" t="str">
        <f t="shared" si="2"/>
        <v>VLAAMS-BRABANT</v>
      </c>
      <c r="D37" s="11" t="str">
        <f t="shared" si="2"/>
        <v>LIMBURG</v>
      </c>
      <c r="E37" s="13">
        <f t="shared" si="3"/>
      </c>
      <c r="F37" s="13" t="str">
        <f t="shared" si="3"/>
        <v>F</v>
      </c>
      <c r="G37" s="12">
        <f t="shared" si="2"/>
        <v>4</v>
      </c>
      <c r="H37" s="13">
        <f t="shared" si="2"/>
        <v>0</v>
      </c>
      <c r="I37" s="12">
        <f t="shared" si="2"/>
        <v>25</v>
      </c>
      <c r="J37" s="13">
        <f t="shared" si="2"/>
        <v>13</v>
      </c>
      <c r="K37" s="12">
        <f t="shared" si="2"/>
        <v>25</v>
      </c>
      <c r="L37" s="13">
        <f t="shared" si="2"/>
        <v>13</v>
      </c>
      <c r="M37" s="12">
        <f t="shared" si="2"/>
        <v>25</v>
      </c>
      <c r="N37" s="13">
        <f t="shared" si="2"/>
        <v>13</v>
      </c>
      <c r="O37" s="14">
        <f t="shared" si="2"/>
        <v>25</v>
      </c>
      <c r="P37" s="15">
        <f t="shared" si="2"/>
        <v>13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9.5" customHeight="1">
      <c r="A38" s="9">
        <f t="shared" si="2"/>
        <v>0.6770833333333334</v>
      </c>
      <c r="B38" s="61">
        <f t="shared" si="2"/>
        <v>3</v>
      </c>
      <c r="C38" s="10" t="str">
        <f t="shared" si="2"/>
        <v>OOST-VLAANDEREN</v>
      </c>
      <c r="D38" s="11" t="str">
        <f t="shared" si="2"/>
        <v>LIMBURG</v>
      </c>
      <c r="E38" s="13">
        <f t="shared" si="3"/>
      </c>
      <c r="F38" s="13" t="str">
        <f t="shared" si="3"/>
        <v>F</v>
      </c>
      <c r="G38" s="12">
        <f t="shared" si="2"/>
        <v>4</v>
      </c>
      <c r="H38" s="13">
        <f t="shared" si="2"/>
        <v>0</v>
      </c>
      <c r="I38" s="12">
        <f t="shared" si="2"/>
        <v>25</v>
      </c>
      <c r="J38" s="13">
        <f t="shared" si="2"/>
        <v>13</v>
      </c>
      <c r="K38" s="12">
        <f t="shared" si="2"/>
        <v>25</v>
      </c>
      <c r="L38" s="13">
        <f t="shared" si="2"/>
        <v>13</v>
      </c>
      <c r="M38" s="12">
        <f t="shared" si="2"/>
        <v>25</v>
      </c>
      <c r="N38" s="13">
        <f t="shared" si="2"/>
        <v>13</v>
      </c>
      <c r="O38" s="14">
        <f t="shared" si="2"/>
        <v>25</v>
      </c>
      <c r="P38" s="15">
        <f t="shared" si="2"/>
        <v>13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9.5" customHeight="1" thickBot="1">
      <c r="A39" s="16">
        <f t="shared" si="2"/>
        <v>0.6770833333333334</v>
      </c>
      <c r="B39" s="66">
        <f t="shared" si="2"/>
        <v>2</v>
      </c>
      <c r="C39" s="17" t="str">
        <f t="shared" si="2"/>
        <v>ANTWERPEN</v>
      </c>
      <c r="D39" s="18" t="str">
        <f t="shared" si="2"/>
        <v>WEST-VLAANDEREN</v>
      </c>
      <c r="E39" s="82">
        <f t="shared" si="3"/>
      </c>
      <c r="F39" s="20">
        <f t="shared" si="3"/>
      </c>
      <c r="G39" s="19">
        <f t="shared" si="2"/>
        <v>0</v>
      </c>
      <c r="H39" s="20">
        <f t="shared" si="2"/>
        <v>3</v>
      </c>
      <c r="I39" s="19">
        <f t="shared" si="2"/>
        <v>23</v>
      </c>
      <c r="J39" s="20">
        <f t="shared" si="2"/>
        <v>25</v>
      </c>
      <c r="K39" s="19">
        <f t="shared" si="2"/>
        <v>20</v>
      </c>
      <c r="L39" s="20">
        <f t="shared" si="2"/>
        <v>25</v>
      </c>
      <c r="M39" s="19">
        <f t="shared" si="2"/>
        <v>10</v>
      </c>
      <c r="N39" s="20">
        <f t="shared" si="2"/>
        <v>15</v>
      </c>
      <c r="O39" s="21">
        <f t="shared" si="2"/>
        <v>0</v>
      </c>
      <c r="P39" s="22">
        <f t="shared" si="2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2"/>
      <c r="C40" s="1"/>
      <c r="D40" s="1"/>
      <c r="E40" s="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thickBot="1">
      <c r="A41" s="1"/>
      <c r="B41" s="73"/>
      <c r="C41" s="74"/>
      <c r="D41" s="74"/>
      <c r="E41" s="1"/>
      <c r="F41" s="1"/>
      <c r="G41" s="73"/>
      <c r="H41" s="73"/>
      <c r="I41" s="73"/>
      <c r="J41" s="73"/>
      <c r="K41" s="73"/>
      <c r="L41" s="73"/>
      <c r="M41" s="73"/>
      <c r="N41" s="73"/>
      <c r="O41" s="73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7.25">
      <c r="A42" s="79"/>
      <c r="B42" s="131" t="s">
        <v>0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thickBot="1">
      <c r="A43" s="1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78"/>
      <c r="C44" s="129" t="s">
        <v>7</v>
      </c>
      <c r="D44" s="130"/>
      <c r="E44" s="75"/>
      <c r="F44" s="76"/>
      <c r="G44" s="77" t="s">
        <v>8</v>
      </c>
      <c r="H44" s="77" t="s">
        <v>9</v>
      </c>
      <c r="I44" s="77" t="s">
        <v>10</v>
      </c>
      <c r="J44" s="77" t="s">
        <v>43</v>
      </c>
      <c r="K44" s="77" t="s">
        <v>39</v>
      </c>
      <c r="L44" s="77" t="s">
        <v>11</v>
      </c>
      <c r="M44" s="77" t="s">
        <v>12</v>
      </c>
      <c r="N44" s="77" t="s">
        <v>13</v>
      </c>
      <c r="O44" s="77" t="s">
        <v>14</v>
      </c>
      <c r="P44" s="77"/>
      <c r="Q44" s="80" t="s">
        <v>15</v>
      </c>
      <c r="R44" s="112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" customHeight="1">
      <c r="A45" s="1"/>
      <c r="B45" s="49">
        <v>1</v>
      </c>
      <c r="C45" s="31" t="str">
        <f>S6</f>
        <v>WEST-VLAANDEREN</v>
      </c>
      <c r="D45" s="32"/>
      <c r="E45" s="32"/>
      <c r="F45" s="32"/>
      <c r="G45" s="33">
        <f aca="true" t="shared" si="4" ref="G45:J49">T6</f>
        <v>4</v>
      </c>
      <c r="H45" s="34">
        <f t="shared" si="4"/>
        <v>2</v>
      </c>
      <c r="I45" s="34">
        <f t="shared" si="4"/>
        <v>0</v>
      </c>
      <c r="J45" s="81">
        <f t="shared" si="4"/>
        <v>2</v>
      </c>
      <c r="K45" s="34">
        <f aca="true" t="shared" si="5" ref="K45:L49">X6</f>
        <v>0</v>
      </c>
      <c r="L45" s="34">
        <f t="shared" si="5"/>
        <v>11</v>
      </c>
      <c r="M45" s="34">
        <f aca="true" t="shared" si="6" ref="M45:O49">Y6</f>
        <v>11</v>
      </c>
      <c r="N45" s="34">
        <f t="shared" si="6"/>
        <v>2</v>
      </c>
      <c r="O45" s="34">
        <f t="shared" si="6"/>
        <v>11</v>
      </c>
      <c r="P45" s="71"/>
      <c r="Q45" s="69">
        <f>AB6</f>
        <v>5.5</v>
      </c>
      <c r="R45" s="67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" customHeight="1">
      <c r="A46" s="1"/>
      <c r="B46" s="49">
        <v>2</v>
      </c>
      <c r="C46" s="31" t="str">
        <f>S7</f>
        <v>ANTWERPEN</v>
      </c>
      <c r="D46" s="32"/>
      <c r="E46" s="32"/>
      <c r="F46" s="32"/>
      <c r="G46" s="33">
        <f t="shared" si="4"/>
        <v>4</v>
      </c>
      <c r="H46" s="34">
        <f t="shared" si="4"/>
        <v>2</v>
      </c>
      <c r="I46" s="34">
        <f t="shared" si="4"/>
        <v>1</v>
      </c>
      <c r="J46" s="81">
        <f t="shared" si="4"/>
        <v>1</v>
      </c>
      <c r="K46" s="34">
        <f t="shared" si="5"/>
        <v>0</v>
      </c>
      <c r="L46" s="34">
        <f t="shared" si="5"/>
        <v>9</v>
      </c>
      <c r="M46" s="34">
        <f t="shared" si="6"/>
        <v>9</v>
      </c>
      <c r="N46" s="34">
        <f t="shared" si="6"/>
        <v>4</v>
      </c>
      <c r="O46" s="34">
        <f t="shared" si="6"/>
        <v>9</v>
      </c>
      <c r="P46" s="71"/>
      <c r="Q46" s="69">
        <f>AB7</f>
        <v>2.25</v>
      </c>
      <c r="R46" s="67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" customHeight="1">
      <c r="A47" s="1"/>
      <c r="B47" s="49">
        <v>3</v>
      </c>
      <c r="C47" s="31" t="str">
        <f>S8</f>
        <v>OOST-VLAANDEREN</v>
      </c>
      <c r="D47" s="32"/>
      <c r="E47" s="32"/>
      <c r="F47" s="32"/>
      <c r="G47" s="33">
        <f t="shared" si="4"/>
        <v>4</v>
      </c>
      <c r="H47" s="34">
        <f t="shared" si="4"/>
        <v>2</v>
      </c>
      <c r="I47" s="34">
        <f t="shared" si="4"/>
        <v>2</v>
      </c>
      <c r="J47" s="81">
        <f t="shared" si="4"/>
        <v>0</v>
      </c>
      <c r="K47" s="34">
        <f t="shared" si="5"/>
        <v>0</v>
      </c>
      <c r="L47" s="34">
        <f t="shared" si="5"/>
        <v>9</v>
      </c>
      <c r="M47" s="34">
        <f t="shared" si="6"/>
        <v>9</v>
      </c>
      <c r="N47" s="34">
        <f t="shared" si="6"/>
        <v>4</v>
      </c>
      <c r="O47" s="34">
        <f t="shared" si="6"/>
        <v>9</v>
      </c>
      <c r="P47" s="71"/>
      <c r="Q47" s="69">
        <f>AB8</f>
        <v>2.25</v>
      </c>
      <c r="R47" s="67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" customHeight="1">
      <c r="A48" s="1"/>
      <c r="B48" s="49">
        <v>4</v>
      </c>
      <c r="C48" s="31" t="str">
        <f>S9</f>
        <v>VLAAMS-BRABANT</v>
      </c>
      <c r="D48" s="32"/>
      <c r="E48" s="32"/>
      <c r="F48" s="32"/>
      <c r="G48" s="33">
        <f t="shared" si="4"/>
        <v>4</v>
      </c>
      <c r="H48" s="34">
        <f t="shared" si="4"/>
        <v>1</v>
      </c>
      <c r="I48" s="34">
        <f t="shared" si="4"/>
        <v>3</v>
      </c>
      <c r="J48" s="81">
        <f t="shared" si="4"/>
        <v>0</v>
      </c>
      <c r="K48" s="34">
        <f t="shared" si="5"/>
        <v>0</v>
      </c>
      <c r="L48" s="34">
        <f t="shared" si="5"/>
        <v>5</v>
      </c>
      <c r="M48" s="34">
        <f t="shared" si="6"/>
        <v>5</v>
      </c>
      <c r="N48" s="34">
        <f t="shared" si="6"/>
        <v>8</v>
      </c>
      <c r="O48" s="34">
        <f t="shared" si="6"/>
        <v>5</v>
      </c>
      <c r="P48" s="71"/>
      <c r="Q48" s="69">
        <f>AB9</f>
        <v>0.625</v>
      </c>
      <c r="R48" s="67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" customHeight="1" thickBot="1">
      <c r="A49" s="1"/>
      <c r="B49" s="50">
        <v>5</v>
      </c>
      <c r="C49" s="36" t="str">
        <f>S10</f>
        <v>LIMBURG</v>
      </c>
      <c r="D49" s="37"/>
      <c r="E49" s="37"/>
      <c r="F49" s="37"/>
      <c r="G49" s="38">
        <f t="shared" si="4"/>
        <v>4</v>
      </c>
      <c r="H49" s="39">
        <f t="shared" si="4"/>
        <v>0</v>
      </c>
      <c r="I49" s="39">
        <f t="shared" si="4"/>
        <v>1</v>
      </c>
      <c r="J49" s="82">
        <f t="shared" si="4"/>
        <v>0</v>
      </c>
      <c r="K49" s="39">
        <f t="shared" si="5"/>
        <v>3</v>
      </c>
      <c r="L49" s="39">
        <f t="shared" si="5"/>
        <v>0</v>
      </c>
      <c r="M49" s="39">
        <f t="shared" si="6"/>
        <v>0</v>
      </c>
      <c r="N49" s="39">
        <f t="shared" si="6"/>
        <v>16</v>
      </c>
      <c r="O49" s="39">
        <f t="shared" si="6"/>
        <v>-3</v>
      </c>
      <c r="P49" s="72"/>
      <c r="Q49" s="70">
        <f>AB10</f>
        <v>0</v>
      </c>
      <c r="R49" s="67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 sheet="1" objects="1" scenarios="1" selectLockedCells="1"/>
  <mergeCells count="12">
    <mergeCell ref="G29:H29"/>
    <mergeCell ref="I29:P29"/>
    <mergeCell ref="C44:D44"/>
    <mergeCell ref="E29:F29"/>
    <mergeCell ref="B42:Q42"/>
    <mergeCell ref="B43:Q43"/>
    <mergeCell ref="A1:N1"/>
    <mergeCell ref="A2:N2"/>
    <mergeCell ref="G5:H5"/>
    <mergeCell ref="I5:P5"/>
    <mergeCell ref="A26:N26"/>
    <mergeCell ref="A27:N27"/>
  </mergeCells>
  <conditionalFormatting sqref="E6">
    <cfRule type="expression" priority="6" dxfId="0" stopIfTrue="1">
      <formula>"&lt;&gt; ""F"" and &lt;&gt; 0"</formula>
    </cfRule>
  </conditionalFormatting>
  <conditionalFormatting sqref="G6:H15">
    <cfRule type="expression" priority="2" dxfId="2" stopIfTrue="1">
      <formula>AND(($G6+$H6)&lt;4,($G6+$H6)&gt;0)</formula>
    </cfRule>
  </conditionalFormatting>
  <conditionalFormatting sqref="G6:H15">
    <cfRule type="expression" priority="1" dxfId="1" stopIfTrue="1">
      <formula>($G6+$H6)=4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theme="6" tint="-0.24997000396251678"/>
    <pageSetUpPr fitToPage="1"/>
  </sheetPr>
  <dimension ref="A1:AE49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8515625" style="85" customWidth="1"/>
    <col min="2" max="2" width="5.57421875" style="86" bestFit="1" customWidth="1"/>
    <col min="3" max="4" width="20.7109375" style="85" customWidth="1"/>
    <col min="5" max="5" width="5.00390625" style="85" customWidth="1"/>
    <col min="6" max="6" width="4.57421875" style="85" bestFit="1" customWidth="1"/>
    <col min="7" max="13" width="3.7109375" style="85" customWidth="1"/>
    <col min="14" max="14" width="4.28125" style="85" customWidth="1"/>
    <col min="15" max="15" width="3.421875" style="85" bestFit="1" customWidth="1"/>
    <col min="16" max="16" width="3.00390625" style="85" bestFit="1" customWidth="1"/>
    <col min="17" max="17" width="7.421875" style="85" bestFit="1" customWidth="1"/>
    <col min="18" max="18" width="3.8515625" style="85" customWidth="1"/>
    <col min="19" max="19" width="19.8515625" style="85" bestFit="1" customWidth="1"/>
    <col min="20" max="21" width="3.57421875" style="85" customWidth="1"/>
    <col min="22" max="23" width="5.00390625" style="85" customWidth="1"/>
    <col min="24" max="24" width="2.00390625" style="85" customWidth="1"/>
    <col min="25" max="25" width="2.7109375" style="85" customWidth="1"/>
    <col min="26" max="26" width="3.140625" style="85" customWidth="1"/>
    <col min="27" max="27" width="2.7109375" style="85" bestFit="1" customWidth="1"/>
    <col min="28" max="28" width="10.57421875" style="85" bestFit="1" customWidth="1"/>
    <col min="29" max="29" width="4.140625" style="85" customWidth="1"/>
    <col min="30" max="30" width="8.00390625" style="85" hidden="1" customWidth="1"/>
    <col min="31" max="32" width="8.8515625" style="85" customWidth="1"/>
    <col min="33" max="35" width="6.8515625" style="85" customWidth="1"/>
    <col min="36" max="16384" width="8.8515625" style="85" customWidth="1"/>
  </cols>
  <sheetData>
    <row r="1" spans="1:31" s="1" customFormat="1" ht="17.25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89"/>
      <c r="P1" s="89"/>
      <c r="S1" s="90" t="str">
        <f>A2</f>
        <v>Meisjes °06</v>
      </c>
      <c r="T1" s="90"/>
      <c r="U1" s="90"/>
      <c r="V1" s="90"/>
      <c r="W1" s="90"/>
      <c r="X1" s="90"/>
      <c r="Y1" s="90"/>
      <c r="Z1" s="90"/>
      <c r="AA1" s="90"/>
      <c r="AB1" s="90"/>
      <c r="AC1" s="91"/>
      <c r="AD1" s="91"/>
      <c r="AE1" s="91"/>
    </row>
    <row r="2" spans="1:31" s="1" customFormat="1" ht="13.5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6"/>
      <c r="P2" s="56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2:28" s="1" customFormat="1" ht="18">
      <c r="B3" s="2"/>
      <c r="R3" s="92" t="s">
        <v>0</v>
      </c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="1" customFormat="1" ht="13.5" thickBot="1">
      <c r="B4" s="2"/>
    </row>
    <row r="5" spans="1:28" s="1" customFormat="1" ht="13.5" thickBot="1">
      <c r="A5" s="93" t="s">
        <v>1</v>
      </c>
      <c r="B5" s="94" t="s">
        <v>2</v>
      </c>
      <c r="C5" s="94" t="s">
        <v>3</v>
      </c>
      <c r="D5" s="94" t="s">
        <v>4</v>
      </c>
      <c r="E5" s="95" t="s">
        <v>32</v>
      </c>
      <c r="F5" s="95" t="s">
        <v>33</v>
      </c>
      <c r="G5" s="121" t="s">
        <v>5</v>
      </c>
      <c r="H5" s="122"/>
      <c r="I5" s="123" t="s">
        <v>6</v>
      </c>
      <c r="J5" s="124"/>
      <c r="K5" s="124"/>
      <c r="L5" s="124"/>
      <c r="M5" s="124"/>
      <c r="N5" s="124"/>
      <c r="O5" s="124"/>
      <c r="P5" s="124"/>
      <c r="S5" s="96" t="s">
        <v>7</v>
      </c>
      <c r="T5" s="97" t="s">
        <v>8</v>
      </c>
      <c r="U5" s="97" t="s">
        <v>9</v>
      </c>
      <c r="V5" s="97" t="s">
        <v>10</v>
      </c>
      <c r="W5" s="97" t="s">
        <v>42</v>
      </c>
      <c r="X5" s="97" t="s">
        <v>11</v>
      </c>
      <c r="Y5" s="97" t="s">
        <v>12</v>
      </c>
      <c r="Z5" s="97" t="s">
        <v>13</v>
      </c>
      <c r="AA5" s="97" t="s">
        <v>14</v>
      </c>
      <c r="AB5" s="97" t="s">
        <v>15</v>
      </c>
    </row>
    <row r="6" spans="1:31" ht="12.75">
      <c r="A6" s="98">
        <v>0.4166666666666667</v>
      </c>
      <c r="B6" s="99">
        <v>6</v>
      </c>
      <c r="C6" s="11" t="s">
        <v>16</v>
      </c>
      <c r="D6" s="10" t="s">
        <v>19</v>
      </c>
      <c r="E6" s="54"/>
      <c r="F6" s="55"/>
      <c r="G6" s="104">
        <v>3</v>
      </c>
      <c r="H6" s="104">
        <v>0</v>
      </c>
      <c r="I6" s="83">
        <v>25</v>
      </c>
      <c r="J6" s="84">
        <v>13</v>
      </c>
      <c r="K6" s="83">
        <v>25</v>
      </c>
      <c r="L6" s="84">
        <v>20</v>
      </c>
      <c r="M6" s="83">
        <v>25</v>
      </c>
      <c r="N6" s="84">
        <v>16</v>
      </c>
      <c r="O6" s="83"/>
      <c r="P6" s="84"/>
      <c r="Q6" s="1"/>
      <c r="R6" s="105"/>
      <c r="S6" s="1" t="s">
        <v>16</v>
      </c>
      <c r="T6" s="106">
        <v>4</v>
      </c>
      <c r="U6" s="106">
        <v>2</v>
      </c>
      <c r="V6" s="106"/>
      <c r="W6" s="106">
        <v>2</v>
      </c>
      <c r="X6" s="106"/>
      <c r="Y6" s="106">
        <v>10</v>
      </c>
      <c r="Z6" s="106">
        <v>2</v>
      </c>
      <c r="AA6" s="106">
        <v>10</v>
      </c>
      <c r="AB6" s="107">
        <f>IF(ISERROR(Y6/Z6),0,Y6/Z6)</f>
        <v>5</v>
      </c>
      <c r="AD6" s="85">
        <f>(AA6*10000)+AB6</f>
        <v>100005</v>
      </c>
      <c r="AE6" s="88"/>
    </row>
    <row r="7" spans="1:31" ht="12.75">
      <c r="A7" s="98">
        <v>0.46875</v>
      </c>
      <c r="B7" s="100">
        <v>5</v>
      </c>
      <c r="C7" s="101" t="s">
        <v>20</v>
      </c>
      <c r="D7" s="10" t="s">
        <v>17</v>
      </c>
      <c r="E7" s="53"/>
      <c r="F7" s="52"/>
      <c r="G7" s="104">
        <v>2</v>
      </c>
      <c r="H7" s="104">
        <v>1</v>
      </c>
      <c r="I7" s="68">
        <v>22</v>
      </c>
      <c r="J7" s="84">
        <v>25</v>
      </c>
      <c r="K7" s="83">
        <v>26</v>
      </c>
      <c r="L7" s="84">
        <v>24</v>
      </c>
      <c r="M7" s="83">
        <v>26</v>
      </c>
      <c r="N7" s="84">
        <v>24</v>
      </c>
      <c r="O7" s="83"/>
      <c r="P7" s="84"/>
      <c r="Q7" s="1"/>
      <c r="R7" s="105"/>
      <c r="S7" s="1" t="s">
        <v>17</v>
      </c>
      <c r="T7" s="106">
        <v>4</v>
      </c>
      <c r="U7" s="106">
        <v>2</v>
      </c>
      <c r="V7" s="106">
        <v>2</v>
      </c>
      <c r="W7" s="106"/>
      <c r="X7" s="106"/>
      <c r="Y7" s="106">
        <v>8</v>
      </c>
      <c r="Z7" s="106">
        <v>4</v>
      </c>
      <c r="AA7" s="106">
        <v>8</v>
      </c>
      <c r="AB7" s="107">
        <f>IF(ISERROR(Y7/Z7),0,Y7/Z7)</f>
        <v>2</v>
      </c>
      <c r="AD7" s="85">
        <f>(AA7*10000)+AB7</f>
        <v>80002</v>
      </c>
      <c r="AE7" s="88"/>
    </row>
    <row r="8" spans="1:31" ht="12.75">
      <c r="A8" s="98">
        <v>0.46875</v>
      </c>
      <c r="B8" s="100">
        <v>6</v>
      </c>
      <c r="C8" s="10" t="s">
        <v>19</v>
      </c>
      <c r="D8" s="102" t="s">
        <v>18</v>
      </c>
      <c r="E8" s="53"/>
      <c r="F8" s="52"/>
      <c r="G8" s="104">
        <v>3</v>
      </c>
      <c r="H8" s="104">
        <v>0</v>
      </c>
      <c r="I8" s="83">
        <v>25</v>
      </c>
      <c r="J8" s="84">
        <v>22</v>
      </c>
      <c r="K8" s="83">
        <v>25</v>
      </c>
      <c r="L8" s="84">
        <v>14</v>
      </c>
      <c r="M8" s="83">
        <v>25</v>
      </c>
      <c r="N8" s="84">
        <v>15</v>
      </c>
      <c r="O8" s="83"/>
      <c r="P8" s="84"/>
      <c r="Q8" s="1"/>
      <c r="R8" s="1"/>
      <c r="S8" s="1" t="s">
        <v>20</v>
      </c>
      <c r="T8" s="106">
        <v>4</v>
      </c>
      <c r="U8" s="106">
        <v>1</v>
      </c>
      <c r="V8" s="106">
        <v>2</v>
      </c>
      <c r="W8" s="106">
        <v>1</v>
      </c>
      <c r="X8" s="106"/>
      <c r="Y8" s="106">
        <v>7</v>
      </c>
      <c r="Z8" s="106">
        <v>5</v>
      </c>
      <c r="AA8" s="106">
        <v>7</v>
      </c>
      <c r="AB8" s="107">
        <f>IF(ISERROR(Y8/Z8),0,Y8/Z8)</f>
        <v>1.4</v>
      </c>
      <c r="AD8" s="85">
        <f>(AA8*10000)+AB8</f>
        <v>70001.4</v>
      </c>
      <c r="AE8" s="88"/>
    </row>
    <row r="9" spans="1:31" ht="12.75">
      <c r="A9" s="103">
        <v>0.5104166666666666</v>
      </c>
      <c r="B9" s="100">
        <v>6</v>
      </c>
      <c r="C9" s="11" t="s">
        <v>16</v>
      </c>
      <c r="D9" s="102" t="s">
        <v>18</v>
      </c>
      <c r="E9" s="53"/>
      <c r="F9" s="52"/>
      <c r="G9" s="104">
        <f aca="true" t="shared" si="0" ref="G9:G15">IF(I9&gt;J9,1,0)+IF(K9&gt;L9,1,0)+IF(M9&gt;N9,1,0)+IF(O9&gt;P9,1,0)</f>
        <v>3</v>
      </c>
      <c r="H9" s="104">
        <f aca="true" t="shared" si="1" ref="H9:H15">IF(I9&lt;J9,1,0)+IF(K9&lt;L9,1,0)+IF(M9&lt;N9,1,0)+IF(O9&lt;P9,1,0)</f>
        <v>0</v>
      </c>
      <c r="I9" s="83">
        <v>25</v>
      </c>
      <c r="J9" s="84">
        <v>17</v>
      </c>
      <c r="K9" s="83">
        <v>25</v>
      </c>
      <c r="L9" s="84">
        <v>14</v>
      </c>
      <c r="M9" s="83">
        <v>25</v>
      </c>
      <c r="N9" s="84">
        <v>20</v>
      </c>
      <c r="O9" s="83"/>
      <c r="P9" s="84"/>
      <c r="Q9" s="1"/>
      <c r="R9" s="105"/>
      <c r="S9" s="1" t="s">
        <v>19</v>
      </c>
      <c r="T9" s="106">
        <v>4</v>
      </c>
      <c r="U9" s="106">
        <v>1</v>
      </c>
      <c r="V9" s="106">
        <v>3</v>
      </c>
      <c r="W9" s="106"/>
      <c r="X9" s="106"/>
      <c r="Y9" s="106">
        <v>3</v>
      </c>
      <c r="Z9" s="106">
        <v>9</v>
      </c>
      <c r="AA9" s="106">
        <v>3</v>
      </c>
      <c r="AB9" s="107">
        <f>IF(ISERROR(Y9/Z9),0,Y9/Z9)</f>
        <v>0.3333333333333333</v>
      </c>
      <c r="AD9" s="85">
        <f>(AA9*10000)+AB9</f>
        <v>30000.333333333332</v>
      </c>
      <c r="AE9" s="88"/>
    </row>
    <row r="10" spans="1:31" ht="12.75">
      <c r="A10" s="103">
        <v>0.5520833333333334</v>
      </c>
      <c r="B10" s="100">
        <v>5</v>
      </c>
      <c r="C10" s="10" t="s">
        <v>17</v>
      </c>
      <c r="D10" s="10" t="s">
        <v>16</v>
      </c>
      <c r="E10" s="53"/>
      <c r="F10" s="52"/>
      <c r="G10" s="104">
        <f t="shared" si="0"/>
        <v>1</v>
      </c>
      <c r="H10" s="104">
        <f t="shared" si="1"/>
        <v>2</v>
      </c>
      <c r="I10" s="83">
        <v>25</v>
      </c>
      <c r="J10" s="84">
        <v>20</v>
      </c>
      <c r="K10" s="83">
        <v>20</v>
      </c>
      <c r="L10" s="84">
        <v>25</v>
      </c>
      <c r="M10" s="83">
        <v>13</v>
      </c>
      <c r="N10" s="84">
        <v>25</v>
      </c>
      <c r="O10" s="83"/>
      <c r="P10" s="84"/>
      <c r="Q10" s="1"/>
      <c r="R10" s="105"/>
      <c r="S10" s="1" t="s">
        <v>18</v>
      </c>
      <c r="T10" s="106">
        <v>4</v>
      </c>
      <c r="U10" s="106"/>
      <c r="V10" s="106">
        <v>3</v>
      </c>
      <c r="W10" s="106">
        <v>1</v>
      </c>
      <c r="X10" s="106"/>
      <c r="Y10" s="106">
        <v>2</v>
      </c>
      <c r="Z10" s="106">
        <v>10</v>
      </c>
      <c r="AA10" s="106">
        <v>2</v>
      </c>
      <c r="AB10" s="107">
        <f>IF(ISERROR(Y10/Z10),0,Y10/Z10)</f>
        <v>0.2</v>
      </c>
      <c r="AD10" s="85">
        <f>(AA10*10000)+AB10</f>
        <v>20000.2</v>
      </c>
      <c r="AE10" s="88"/>
    </row>
    <row r="11" spans="1:28" ht="12.75">
      <c r="A11" s="103">
        <v>0.5520833333333334</v>
      </c>
      <c r="B11" s="100">
        <v>6</v>
      </c>
      <c r="C11" s="101" t="s">
        <v>20</v>
      </c>
      <c r="D11" s="10" t="s">
        <v>19</v>
      </c>
      <c r="E11" s="52"/>
      <c r="F11" s="53"/>
      <c r="G11" s="104">
        <f t="shared" si="0"/>
        <v>3</v>
      </c>
      <c r="H11" s="104">
        <f t="shared" si="1"/>
        <v>0</v>
      </c>
      <c r="I11" s="83">
        <v>25</v>
      </c>
      <c r="J11" s="84">
        <v>17</v>
      </c>
      <c r="K11" s="83">
        <v>25</v>
      </c>
      <c r="L11" s="84">
        <v>22</v>
      </c>
      <c r="M11" s="83">
        <v>25</v>
      </c>
      <c r="N11" s="84">
        <v>22</v>
      </c>
      <c r="O11" s="83"/>
      <c r="P11" s="8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98">
        <v>0.59375</v>
      </c>
      <c r="B12" s="100">
        <v>6</v>
      </c>
      <c r="C12" s="102" t="s">
        <v>18</v>
      </c>
      <c r="D12" s="102" t="s">
        <v>20</v>
      </c>
      <c r="E12" s="52"/>
      <c r="F12" s="52"/>
      <c r="G12" s="104">
        <f t="shared" si="0"/>
        <v>2</v>
      </c>
      <c r="H12" s="104">
        <f t="shared" si="1"/>
        <v>1</v>
      </c>
      <c r="I12" s="83">
        <v>24</v>
      </c>
      <c r="J12" s="84">
        <v>26</v>
      </c>
      <c r="K12" s="83">
        <v>27</v>
      </c>
      <c r="L12" s="84">
        <v>25</v>
      </c>
      <c r="M12" s="83">
        <v>26</v>
      </c>
      <c r="N12" s="84">
        <v>24</v>
      </c>
      <c r="O12" s="83"/>
      <c r="P12" s="8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98">
        <v>0.6354166666666666</v>
      </c>
      <c r="B13" s="100">
        <v>6</v>
      </c>
      <c r="C13" s="10" t="s">
        <v>19</v>
      </c>
      <c r="D13" s="10" t="s">
        <v>17</v>
      </c>
      <c r="E13" s="52"/>
      <c r="F13" s="52"/>
      <c r="G13" s="104">
        <f t="shared" si="0"/>
        <v>0</v>
      </c>
      <c r="H13" s="104">
        <f t="shared" si="1"/>
        <v>3</v>
      </c>
      <c r="I13" s="83">
        <v>22</v>
      </c>
      <c r="J13" s="84">
        <v>25</v>
      </c>
      <c r="K13" s="83">
        <v>23</v>
      </c>
      <c r="L13" s="84">
        <v>25</v>
      </c>
      <c r="M13" s="83">
        <v>15</v>
      </c>
      <c r="N13" s="84">
        <v>25</v>
      </c>
      <c r="O13" s="83"/>
      <c r="P13" s="84"/>
      <c r="Q13" s="1"/>
      <c r="R13" s="1"/>
      <c r="S13" s="97" t="s">
        <v>8</v>
      </c>
      <c r="T13" s="108" t="s">
        <v>21</v>
      </c>
      <c r="U13" s="1"/>
      <c r="V13" s="1"/>
      <c r="W13" s="1"/>
      <c r="X13" s="1"/>
      <c r="Y13" s="1"/>
      <c r="Z13" s="1"/>
      <c r="AA13" s="1"/>
      <c r="AB13" s="1"/>
    </row>
    <row r="14" spans="1:28" ht="12.75">
      <c r="A14" s="103">
        <v>0.6770833333333334</v>
      </c>
      <c r="B14" s="100">
        <v>5</v>
      </c>
      <c r="C14" s="102" t="s">
        <v>18</v>
      </c>
      <c r="D14" s="10" t="s">
        <v>17</v>
      </c>
      <c r="E14" s="52"/>
      <c r="F14" s="52"/>
      <c r="G14" s="104">
        <f t="shared" si="0"/>
        <v>0</v>
      </c>
      <c r="H14" s="104">
        <f t="shared" si="1"/>
        <v>3</v>
      </c>
      <c r="I14" s="83">
        <v>16</v>
      </c>
      <c r="J14" s="84">
        <v>25</v>
      </c>
      <c r="K14" s="83">
        <v>19</v>
      </c>
      <c r="L14" s="84">
        <v>25</v>
      </c>
      <c r="M14" s="83">
        <v>23</v>
      </c>
      <c r="N14" s="84">
        <v>25</v>
      </c>
      <c r="O14" s="83"/>
      <c r="P14" s="84"/>
      <c r="Q14" s="1"/>
      <c r="R14" s="1"/>
      <c r="S14" s="97" t="s">
        <v>9</v>
      </c>
      <c r="T14" s="108" t="s">
        <v>22</v>
      </c>
      <c r="U14" s="1"/>
      <c r="V14" s="1"/>
      <c r="W14" s="1"/>
      <c r="X14" s="1"/>
      <c r="Y14" s="1"/>
      <c r="Z14" s="1"/>
      <c r="AA14" s="1"/>
      <c r="AB14" s="1"/>
    </row>
    <row r="15" spans="1:28" ht="12.75">
      <c r="A15" s="103">
        <v>0.6770833333333334</v>
      </c>
      <c r="B15" s="100">
        <v>6</v>
      </c>
      <c r="C15" s="11" t="s">
        <v>16</v>
      </c>
      <c r="D15" s="102" t="s">
        <v>20</v>
      </c>
      <c r="E15" s="52"/>
      <c r="F15" s="52"/>
      <c r="G15" s="104">
        <f t="shared" si="0"/>
        <v>2</v>
      </c>
      <c r="H15" s="104">
        <f t="shared" si="1"/>
        <v>1</v>
      </c>
      <c r="I15" s="83">
        <v>21</v>
      </c>
      <c r="J15" s="84">
        <v>25</v>
      </c>
      <c r="K15" s="83">
        <v>25</v>
      </c>
      <c r="L15" s="84">
        <v>16</v>
      </c>
      <c r="M15" s="83">
        <v>25</v>
      </c>
      <c r="N15" s="84">
        <v>14</v>
      </c>
      <c r="O15" s="83"/>
      <c r="P15" s="84"/>
      <c r="Q15" s="1"/>
      <c r="R15" s="1"/>
      <c r="S15" s="97" t="s">
        <v>10</v>
      </c>
      <c r="T15" s="108" t="s">
        <v>23</v>
      </c>
      <c r="U15" s="1"/>
      <c r="V15" s="1"/>
      <c r="W15" s="1"/>
      <c r="X15" s="1"/>
      <c r="Y15" s="1"/>
      <c r="Z15" s="1"/>
      <c r="AA15" s="1"/>
      <c r="AB15" s="1"/>
    </row>
    <row r="16" spans="2:20" s="1" customFormat="1" ht="12.75">
      <c r="B16" s="2"/>
      <c r="G16" s="2"/>
      <c r="H16" s="2"/>
      <c r="I16" s="2"/>
      <c r="J16" s="2"/>
      <c r="K16" s="2"/>
      <c r="L16" s="2"/>
      <c r="M16" s="2"/>
      <c r="N16" s="2"/>
      <c r="O16" s="2"/>
      <c r="P16" s="2"/>
      <c r="S16" s="97" t="s">
        <v>42</v>
      </c>
      <c r="T16" s="108" t="s">
        <v>41</v>
      </c>
    </row>
    <row r="17" spans="2:20" s="1" customFormat="1" ht="12.75">
      <c r="B17" s="2"/>
      <c r="D17" s="109" t="s">
        <v>30</v>
      </c>
      <c r="E17" s="110" t="s">
        <v>11</v>
      </c>
      <c r="F17" s="100"/>
      <c r="S17" s="97" t="s">
        <v>39</v>
      </c>
      <c r="T17" s="108" t="s">
        <v>40</v>
      </c>
    </row>
    <row r="18" spans="2:20" s="1" customFormat="1" ht="12.75">
      <c r="B18" s="2"/>
      <c r="D18" s="111" t="s">
        <v>29</v>
      </c>
      <c r="E18" s="100"/>
      <c r="F18" s="110" t="s">
        <v>11</v>
      </c>
      <c r="S18" s="97" t="s">
        <v>11</v>
      </c>
      <c r="T18" s="108" t="s">
        <v>24</v>
      </c>
    </row>
    <row r="19" spans="2:20" s="1" customFormat="1" ht="12.75">
      <c r="B19" s="2"/>
      <c r="C19" s="111" t="s">
        <v>37</v>
      </c>
      <c r="D19" s="111"/>
      <c r="E19" s="111"/>
      <c r="F19" s="111"/>
      <c r="G19" s="111"/>
      <c r="H19" s="111"/>
      <c r="S19" s="97" t="s">
        <v>12</v>
      </c>
      <c r="T19" s="108" t="s">
        <v>25</v>
      </c>
    </row>
    <row r="20" spans="2:20" s="1" customFormat="1" ht="12.75">
      <c r="B20" s="2"/>
      <c r="C20" s="111" t="s">
        <v>38</v>
      </c>
      <c r="D20" s="111"/>
      <c r="S20" s="97" t="s">
        <v>13</v>
      </c>
      <c r="T20" s="108" t="s">
        <v>26</v>
      </c>
    </row>
    <row r="21" spans="2:20" s="1" customFormat="1" ht="12.75">
      <c r="B21" s="2"/>
      <c r="S21" s="97" t="s">
        <v>14</v>
      </c>
      <c r="T21" s="108" t="s">
        <v>27</v>
      </c>
    </row>
    <row r="22" spans="2:20" s="1" customFormat="1" ht="12.75">
      <c r="B22" s="2"/>
      <c r="S22" s="97" t="s">
        <v>15</v>
      </c>
      <c r="T22" s="108" t="s">
        <v>28</v>
      </c>
    </row>
    <row r="23" s="1" customFormat="1" ht="12.75">
      <c r="B23" s="2"/>
    </row>
    <row r="24" s="1" customFormat="1" ht="12.75">
      <c r="B24" s="2"/>
    </row>
    <row r="25" s="1" customFormat="1" ht="7.5" customHeight="1">
      <c r="B25" s="2"/>
    </row>
    <row r="26" spans="1:16" s="1" customFormat="1" ht="18">
      <c r="A26" s="119" t="str">
        <f>A1</f>
        <v>IPJOT - ROESELARE - zaterdag 24 augustus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89"/>
      <c r="P26" s="89"/>
    </row>
    <row r="27" spans="1:16" s="1" customFormat="1" ht="15">
      <c r="A27" s="120" t="str">
        <f>A2</f>
        <v>Meisjes °06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56"/>
      <c r="P27" s="56"/>
    </row>
    <row r="28" spans="1:16" s="1" customFormat="1" ht="13.5" thickBot="1">
      <c r="A28" s="57"/>
      <c r="B28" s="58"/>
      <c r="C28" s="57"/>
      <c r="D28" s="57"/>
      <c r="G28" s="58"/>
      <c r="H28" s="58"/>
      <c r="I28" s="2"/>
      <c r="J28" s="2"/>
      <c r="K28" s="2"/>
      <c r="L28" s="2"/>
      <c r="M28" s="2"/>
      <c r="N28" s="2"/>
      <c r="O28" s="2"/>
      <c r="P28" s="2"/>
    </row>
    <row r="29" spans="1:16" s="1" customFormat="1" ht="19.5" customHeight="1" thickBot="1">
      <c r="A29" s="42" t="s">
        <v>1</v>
      </c>
      <c r="B29" s="43" t="s">
        <v>2</v>
      </c>
      <c r="C29" s="59" t="s">
        <v>3</v>
      </c>
      <c r="D29" s="60" t="s">
        <v>4</v>
      </c>
      <c r="E29" s="125" t="s">
        <v>31</v>
      </c>
      <c r="F29" s="126"/>
      <c r="G29" s="125" t="s">
        <v>5</v>
      </c>
      <c r="H29" s="126"/>
      <c r="I29" s="121" t="s">
        <v>6</v>
      </c>
      <c r="J29" s="127"/>
      <c r="K29" s="127"/>
      <c r="L29" s="127"/>
      <c r="M29" s="127"/>
      <c r="N29" s="127"/>
      <c r="O29" s="127"/>
      <c r="P29" s="128"/>
    </row>
    <row r="30" spans="1:16" s="1" customFormat="1" ht="19.5" customHeight="1">
      <c r="A30" s="9">
        <f aca="true" t="shared" si="2" ref="A30:P39">A6</f>
        <v>0.4166666666666667</v>
      </c>
      <c r="B30" s="61">
        <f t="shared" si="2"/>
        <v>6</v>
      </c>
      <c r="C30" s="10" t="str">
        <f t="shared" si="2"/>
        <v>ANTWERPEN</v>
      </c>
      <c r="D30" s="11" t="str">
        <f t="shared" si="2"/>
        <v>VLAAMS-BRABANT</v>
      </c>
      <c r="E30" s="13">
        <f>IF(E6=0,"",E6)</f>
      </c>
      <c r="F30" s="13">
        <f>IF(F6=0,"",F6)</f>
      </c>
      <c r="G30" s="12">
        <f>G6</f>
        <v>3</v>
      </c>
      <c r="H30" s="13">
        <f t="shared" si="2"/>
        <v>0</v>
      </c>
      <c r="I30" s="62">
        <f t="shared" si="2"/>
        <v>25</v>
      </c>
      <c r="J30" s="63">
        <f t="shared" si="2"/>
        <v>13</v>
      </c>
      <c r="K30" s="62">
        <f t="shared" si="2"/>
        <v>25</v>
      </c>
      <c r="L30" s="63">
        <f t="shared" si="2"/>
        <v>20</v>
      </c>
      <c r="M30" s="62">
        <f t="shared" si="2"/>
        <v>25</v>
      </c>
      <c r="N30" s="63">
        <f t="shared" si="2"/>
        <v>16</v>
      </c>
      <c r="O30" s="64">
        <f t="shared" si="2"/>
        <v>0</v>
      </c>
      <c r="P30" s="65">
        <f t="shared" si="2"/>
        <v>0</v>
      </c>
    </row>
    <row r="31" spans="1:16" s="1" customFormat="1" ht="19.5" customHeight="1">
      <c r="A31" s="9">
        <f t="shared" si="2"/>
        <v>0.46875</v>
      </c>
      <c r="B31" s="61">
        <f t="shared" si="2"/>
        <v>5</v>
      </c>
      <c r="C31" s="10" t="str">
        <f t="shared" si="2"/>
        <v>WEST-VLAANDEREN</v>
      </c>
      <c r="D31" s="11" t="str">
        <f t="shared" si="2"/>
        <v>LIMBURG</v>
      </c>
      <c r="E31" s="13">
        <f aca="true" t="shared" si="3" ref="E31:F39">IF(E7=0,"",E7)</f>
      </c>
      <c r="F31" s="13">
        <f t="shared" si="3"/>
      </c>
      <c r="G31" s="12">
        <f t="shared" si="2"/>
        <v>2</v>
      </c>
      <c r="H31" s="13">
        <f t="shared" si="2"/>
        <v>1</v>
      </c>
      <c r="I31" s="12">
        <f t="shared" si="2"/>
        <v>22</v>
      </c>
      <c r="J31" s="13">
        <f t="shared" si="2"/>
        <v>25</v>
      </c>
      <c r="K31" s="12">
        <f t="shared" si="2"/>
        <v>26</v>
      </c>
      <c r="L31" s="13">
        <f t="shared" si="2"/>
        <v>24</v>
      </c>
      <c r="M31" s="12">
        <f t="shared" si="2"/>
        <v>26</v>
      </c>
      <c r="N31" s="13">
        <f t="shared" si="2"/>
        <v>24</v>
      </c>
      <c r="O31" s="14">
        <f t="shared" si="2"/>
        <v>0</v>
      </c>
      <c r="P31" s="15">
        <f t="shared" si="2"/>
        <v>0</v>
      </c>
    </row>
    <row r="32" spans="1:16" s="1" customFormat="1" ht="19.5" customHeight="1">
      <c r="A32" s="9">
        <f t="shared" si="2"/>
        <v>0.46875</v>
      </c>
      <c r="B32" s="61">
        <f t="shared" si="2"/>
        <v>6</v>
      </c>
      <c r="C32" s="10" t="str">
        <f t="shared" si="2"/>
        <v>VLAAMS-BRABANT</v>
      </c>
      <c r="D32" s="11" t="str">
        <f t="shared" si="2"/>
        <v>OOST-VLAANDEREN</v>
      </c>
      <c r="E32" s="13">
        <f t="shared" si="3"/>
      </c>
      <c r="F32" s="13">
        <f t="shared" si="3"/>
      </c>
      <c r="G32" s="12">
        <f t="shared" si="2"/>
        <v>3</v>
      </c>
      <c r="H32" s="13">
        <f t="shared" si="2"/>
        <v>0</v>
      </c>
      <c r="I32" s="12">
        <f t="shared" si="2"/>
        <v>25</v>
      </c>
      <c r="J32" s="13">
        <f t="shared" si="2"/>
        <v>22</v>
      </c>
      <c r="K32" s="12">
        <f t="shared" si="2"/>
        <v>25</v>
      </c>
      <c r="L32" s="13">
        <f t="shared" si="2"/>
        <v>14</v>
      </c>
      <c r="M32" s="12">
        <f t="shared" si="2"/>
        <v>25</v>
      </c>
      <c r="N32" s="13">
        <f t="shared" si="2"/>
        <v>15</v>
      </c>
      <c r="O32" s="14">
        <f t="shared" si="2"/>
        <v>0</v>
      </c>
      <c r="P32" s="15">
        <f t="shared" si="2"/>
        <v>0</v>
      </c>
    </row>
    <row r="33" spans="1:16" s="1" customFormat="1" ht="19.5" customHeight="1">
      <c r="A33" s="9">
        <f t="shared" si="2"/>
        <v>0.5104166666666666</v>
      </c>
      <c r="B33" s="61">
        <f t="shared" si="2"/>
        <v>6</v>
      </c>
      <c r="C33" s="10" t="str">
        <f t="shared" si="2"/>
        <v>ANTWERPEN</v>
      </c>
      <c r="D33" s="11" t="str">
        <f t="shared" si="2"/>
        <v>OOST-VLAANDEREN</v>
      </c>
      <c r="E33" s="13">
        <f t="shared" si="3"/>
      </c>
      <c r="F33" s="13">
        <f t="shared" si="3"/>
      </c>
      <c r="G33" s="12">
        <f t="shared" si="2"/>
        <v>3</v>
      </c>
      <c r="H33" s="13">
        <f t="shared" si="2"/>
        <v>0</v>
      </c>
      <c r="I33" s="12">
        <f t="shared" si="2"/>
        <v>25</v>
      </c>
      <c r="J33" s="13">
        <f t="shared" si="2"/>
        <v>17</v>
      </c>
      <c r="K33" s="12">
        <f t="shared" si="2"/>
        <v>25</v>
      </c>
      <c r="L33" s="13">
        <f t="shared" si="2"/>
        <v>14</v>
      </c>
      <c r="M33" s="12">
        <f t="shared" si="2"/>
        <v>25</v>
      </c>
      <c r="N33" s="13">
        <f t="shared" si="2"/>
        <v>20</v>
      </c>
      <c r="O33" s="14">
        <f t="shared" si="2"/>
        <v>0</v>
      </c>
      <c r="P33" s="15">
        <f t="shared" si="2"/>
        <v>0</v>
      </c>
    </row>
    <row r="34" spans="1:16" s="1" customFormat="1" ht="19.5" customHeight="1">
      <c r="A34" s="9">
        <f t="shared" si="2"/>
        <v>0.5520833333333334</v>
      </c>
      <c r="B34" s="61">
        <f t="shared" si="2"/>
        <v>5</v>
      </c>
      <c r="C34" s="10" t="str">
        <f t="shared" si="2"/>
        <v>LIMBURG</v>
      </c>
      <c r="D34" s="11" t="str">
        <f t="shared" si="2"/>
        <v>ANTWERPEN</v>
      </c>
      <c r="E34" s="13">
        <f t="shared" si="3"/>
      </c>
      <c r="F34" s="13">
        <f t="shared" si="3"/>
      </c>
      <c r="G34" s="12">
        <f t="shared" si="2"/>
        <v>1</v>
      </c>
      <c r="H34" s="13">
        <f t="shared" si="2"/>
        <v>2</v>
      </c>
      <c r="I34" s="12">
        <f t="shared" si="2"/>
        <v>25</v>
      </c>
      <c r="J34" s="13">
        <f t="shared" si="2"/>
        <v>20</v>
      </c>
      <c r="K34" s="12">
        <f t="shared" si="2"/>
        <v>20</v>
      </c>
      <c r="L34" s="13">
        <f t="shared" si="2"/>
        <v>25</v>
      </c>
      <c r="M34" s="12">
        <f t="shared" si="2"/>
        <v>13</v>
      </c>
      <c r="N34" s="13">
        <f t="shared" si="2"/>
        <v>25</v>
      </c>
      <c r="O34" s="14">
        <f t="shared" si="2"/>
        <v>0</v>
      </c>
      <c r="P34" s="15">
        <f t="shared" si="2"/>
        <v>0</v>
      </c>
    </row>
    <row r="35" spans="1:16" s="1" customFormat="1" ht="19.5" customHeight="1">
      <c r="A35" s="9">
        <f t="shared" si="2"/>
        <v>0.5520833333333334</v>
      </c>
      <c r="B35" s="61">
        <f>B11</f>
        <v>6</v>
      </c>
      <c r="C35" s="10" t="str">
        <f>C11</f>
        <v>WEST-VLAANDEREN</v>
      </c>
      <c r="D35" s="11" t="str">
        <f>D11</f>
        <v>VLAAMS-BRABANT</v>
      </c>
      <c r="E35" s="13">
        <f t="shared" si="3"/>
      </c>
      <c r="F35" s="13">
        <f t="shared" si="3"/>
      </c>
      <c r="G35" s="12">
        <f t="shared" si="2"/>
        <v>3</v>
      </c>
      <c r="H35" s="13">
        <f t="shared" si="2"/>
        <v>0</v>
      </c>
      <c r="I35" s="12">
        <f t="shared" si="2"/>
        <v>25</v>
      </c>
      <c r="J35" s="13">
        <f t="shared" si="2"/>
        <v>17</v>
      </c>
      <c r="K35" s="12">
        <f t="shared" si="2"/>
        <v>25</v>
      </c>
      <c r="L35" s="13">
        <f t="shared" si="2"/>
        <v>22</v>
      </c>
      <c r="M35" s="12">
        <f t="shared" si="2"/>
        <v>25</v>
      </c>
      <c r="N35" s="13">
        <f t="shared" si="2"/>
        <v>22</v>
      </c>
      <c r="O35" s="14">
        <f t="shared" si="2"/>
        <v>0</v>
      </c>
      <c r="P35" s="15">
        <f t="shared" si="2"/>
        <v>0</v>
      </c>
    </row>
    <row r="36" spans="1:16" s="1" customFormat="1" ht="19.5" customHeight="1">
      <c r="A36" s="9">
        <f t="shared" si="2"/>
        <v>0.59375</v>
      </c>
      <c r="B36" s="61">
        <f t="shared" si="2"/>
        <v>6</v>
      </c>
      <c r="C36" s="10" t="str">
        <f t="shared" si="2"/>
        <v>OOST-VLAANDEREN</v>
      </c>
      <c r="D36" s="11" t="str">
        <f t="shared" si="2"/>
        <v>WEST-VLAANDEREN</v>
      </c>
      <c r="E36" s="13">
        <f t="shared" si="3"/>
      </c>
      <c r="F36" s="13">
        <f t="shared" si="3"/>
      </c>
      <c r="G36" s="12">
        <f t="shared" si="2"/>
        <v>2</v>
      </c>
      <c r="H36" s="13">
        <f t="shared" si="2"/>
        <v>1</v>
      </c>
      <c r="I36" s="12">
        <f t="shared" si="2"/>
        <v>24</v>
      </c>
      <c r="J36" s="13">
        <f t="shared" si="2"/>
        <v>26</v>
      </c>
      <c r="K36" s="12">
        <f t="shared" si="2"/>
        <v>27</v>
      </c>
      <c r="L36" s="13">
        <f t="shared" si="2"/>
        <v>25</v>
      </c>
      <c r="M36" s="12">
        <f t="shared" si="2"/>
        <v>26</v>
      </c>
      <c r="N36" s="13">
        <f t="shared" si="2"/>
        <v>24</v>
      </c>
      <c r="O36" s="14">
        <f t="shared" si="2"/>
        <v>0</v>
      </c>
      <c r="P36" s="15">
        <f t="shared" si="2"/>
        <v>0</v>
      </c>
    </row>
    <row r="37" spans="1:16" s="1" customFormat="1" ht="19.5" customHeight="1">
      <c r="A37" s="9">
        <f t="shared" si="2"/>
        <v>0.6354166666666666</v>
      </c>
      <c r="B37" s="61">
        <f t="shared" si="2"/>
        <v>6</v>
      </c>
      <c r="C37" s="10" t="str">
        <f t="shared" si="2"/>
        <v>VLAAMS-BRABANT</v>
      </c>
      <c r="D37" s="11" t="str">
        <f t="shared" si="2"/>
        <v>LIMBURG</v>
      </c>
      <c r="E37" s="13">
        <f t="shared" si="3"/>
      </c>
      <c r="F37" s="13">
        <f t="shared" si="3"/>
      </c>
      <c r="G37" s="12">
        <f t="shared" si="2"/>
        <v>0</v>
      </c>
      <c r="H37" s="13">
        <f t="shared" si="2"/>
        <v>3</v>
      </c>
      <c r="I37" s="12">
        <f t="shared" si="2"/>
        <v>22</v>
      </c>
      <c r="J37" s="13">
        <f t="shared" si="2"/>
        <v>25</v>
      </c>
      <c r="K37" s="12">
        <f t="shared" si="2"/>
        <v>23</v>
      </c>
      <c r="L37" s="13">
        <f t="shared" si="2"/>
        <v>25</v>
      </c>
      <c r="M37" s="12">
        <f t="shared" si="2"/>
        <v>15</v>
      </c>
      <c r="N37" s="13">
        <f t="shared" si="2"/>
        <v>25</v>
      </c>
      <c r="O37" s="14">
        <f t="shared" si="2"/>
        <v>0</v>
      </c>
      <c r="P37" s="15">
        <f t="shared" si="2"/>
        <v>0</v>
      </c>
    </row>
    <row r="38" spans="1:16" s="1" customFormat="1" ht="19.5" customHeight="1">
      <c r="A38" s="9">
        <f t="shared" si="2"/>
        <v>0.6770833333333334</v>
      </c>
      <c r="B38" s="61">
        <f t="shared" si="2"/>
        <v>5</v>
      </c>
      <c r="C38" s="10" t="str">
        <f t="shared" si="2"/>
        <v>OOST-VLAANDEREN</v>
      </c>
      <c r="D38" s="11" t="str">
        <f t="shared" si="2"/>
        <v>LIMBURG</v>
      </c>
      <c r="E38" s="13">
        <f t="shared" si="3"/>
      </c>
      <c r="F38" s="13">
        <f t="shared" si="3"/>
      </c>
      <c r="G38" s="12">
        <f t="shared" si="2"/>
        <v>0</v>
      </c>
      <c r="H38" s="13">
        <f t="shared" si="2"/>
        <v>3</v>
      </c>
      <c r="I38" s="12">
        <f t="shared" si="2"/>
        <v>16</v>
      </c>
      <c r="J38" s="13">
        <f t="shared" si="2"/>
        <v>25</v>
      </c>
      <c r="K38" s="12">
        <f t="shared" si="2"/>
        <v>19</v>
      </c>
      <c r="L38" s="13">
        <f t="shared" si="2"/>
        <v>25</v>
      </c>
      <c r="M38" s="12">
        <f t="shared" si="2"/>
        <v>23</v>
      </c>
      <c r="N38" s="13">
        <f t="shared" si="2"/>
        <v>25</v>
      </c>
      <c r="O38" s="14">
        <f t="shared" si="2"/>
        <v>0</v>
      </c>
      <c r="P38" s="15">
        <f t="shared" si="2"/>
        <v>0</v>
      </c>
    </row>
    <row r="39" spans="1:16" s="1" customFormat="1" ht="19.5" customHeight="1" thickBot="1">
      <c r="A39" s="16">
        <f t="shared" si="2"/>
        <v>0.6770833333333334</v>
      </c>
      <c r="B39" s="66">
        <f t="shared" si="2"/>
        <v>6</v>
      </c>
      <c r="C39" s="17" t="str">
        <f t="shared" si="2"/>
        <v>ANTWERPEN</v>
      </c>
      <c r="D39" s="18" t="str">
        <f t="shared" si="2"/>
        <v>WEST-VLAANDEREN</v>
      </c>
      <c r="E39" s="82">
        <f t="shared" si="3"/>
      </c>
      <c r="F39" s="20">
        <f t="shared" si="3"/>
      </c>
      <c r="G39" s="19">
        <f t="shared" si="2"/>
        <v>2</v>
      </c>
      <c r="H39" s="20">
        <f t="shared" si="2"/>
        <v>1</v>
      </c>
      <c r="I39" s="19">
        <f t="shared" si="2"/>
        <v>21</v>
      </c>
      <c r="J39" s="20">
        <f t="shared" si="2"/>
        <v>25</v>
      </c>
      <c r="K39" s="19">
        <f t="shared" si="2"/>
        <v>25</v>
      </c>
      <c r="L39" s="20">
        <f t="shared" si="2"/>
        <v>16</v>
      </c>
      <c r="M39" s="19">
        <f t="shared" si="2"/>
        <v>25</v>
      </c>
      <c r="N39" s="20">
        <f t="shared" si="2"/>
        <v>14</v>
      </c>
      <c r="O39" s="21">
        <f t="shared" si="2"/>
        <v>0</v>
      </c>
      <c r="P39" s="22">
        <f t="shared" si="2"/>
        <v>0</v>
      </c>
    </row>
    <row r="40" spans="2:16" s="1" customFormat="1" ht="12.75">
      <c r="B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s="1" customFormat="1" ht="13.5" thickBot="1">
      <c r="B41" s="73"/>
      <c r="C41" s="74"/>
      <c r="D41" s="74"/>
      <c r="G41" s="73"/>
      <c r="H41" s="73"/>
      <c r="I41" s="73"/>
      <c r="J41" s="73"/>
      <c r="K41" s="73"/>
      <c r="L41" s="73"/>
      <c r="M41" s="73"/>
      <c r="N41" s="73"/>
      <c r="O41" s="73"/>
      <c r="P41" s="2"/>
    </row>
    <row r="42" spans="1:17" s="1" customFormat="1" ht="17.25">
      <c r="A42" s="79"/>
      <c r="B42" s="131" t="s">
        <v>0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</row>
    <row r="43" spans="2:17" s="1" customFormat="1" ht="15.75" thickBot="1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</row>
    <row r="44" spans="2:18" s="1" customFormat="1" ht="12.75">
      <c r="B44" s="78"/>
      <c r="C44" s="129" t="s">
        <v>7</v>
      </c>
      <c r="D44" s="130"/>
      <c r="E44" s="75"/>
      <c r="F44" s="76"/>
      <c r="G44" s="77" t="s">
        <v>8</v>
      </c>
      <c r="H44" s="77" t="s">
        <v>9</v>
      </c>
      <c r="I44" s="77" t="s">
        <v>10</v>
      </c>
      <c r="J44" s="77" t="s">
        <v>43</v>
      </c>
      <c r="K44" s="77" t="s">
        <v>39</v>
      </c>
      <c r="L44" s="77" t="s">
        <v>11</v>
      </c>
      <c r="M44" s="77" t="s">
        <v>12</v>
      </c>
      <c r="N44" s="77" t="s">
        <v>13</v>
      </c>
      <c r="O44" s="77" t="s">
        <v>14</v>
      </c>
      <c r="P44" s="77"/>
      <c r="Q44" s="80" t="s">
        <v>15</v>
      </c>
      <c r="R44" s="112"/>
    </row>
    <row r="45" spans="2:18" s="1" customFormat="1" ht="18" customHeight="1">
      <c r="B45" s="49">
        <v>1</v>
      </c>
      <c r="C45" s="31" t="str">
        <f>S6</f>
        <v>ANTWERPEN</v>
      </c>
      <c r="D45" s="32"/>
      <c r="E45" s="32"/>
      <c r="F45" s="32"/>
      <c r="G45" s="33">
        <f aca="true" t="shared" si="4" ref="G45:J49">T6</f>
        <v>4</v>
      </c>
      <c r="H45" s="34">
        <f t="shared" si="4"/>
        <v>2</v>
      </c>
      <c r="I45" s="34">
        <f t="shared" si="4"/>
        <v>0</v>
      </c>
      <c r="J45" s="81">
        <f t="shared" si="4"/>
        <v>2</v>
      </c>
      <c r="K45" s="34">
        <f aca="true" t="shared" si="5" ref="K45:L49">X6</f>
        <v>0</v>
      </c>
      <c r="L45" s="34">
        <f t="shared" si="5"/>
        <v>10</v>
      </c>
      <c r="M45" s="34">
        <f aca="true" t="shared" si="6" ref="M45:O49">Y6</f>
        <v>10</v>
      </c>
      <c r="N45" s="34">
        <f t="shared" si="6"/>
        <v>2</v>
      </c>
      <c r="O45" s="34">
        <f t="shared" si="6"/>
        <v>10</v>
      </c>
      <c r="P45" s="71"/>
      <c r="Q45" s="69">
        <f>AB6</f>
        <v>5</v>
      </c>
      <c r="R45" s="67"/>
    </row>
    <row r="46" spans="2:18" s="1" customFormat="1" ht="18" customHeight="1">
      <c r="B46" s="49">
        <v>2</v>
      </c>
      <c r="C46" s="31" t="str">
        <f>S7</f>
        <v>LIMBURG</v>
      </c>
      <c r="D46" s="32"/>
      <c r="E46" s="32"/>
      <c r="F46" s="32"/>
      <c r="G46" s="33">
        <f t="shared" si="4"/>
        <v>4</v>
      </c>
      <c r="H46" s="34">
        <f t="shared" si="4"/>
        <v>2</v>
      </c>
      <c r="I46" s="34">
        <f t="shared" si="4"/>
        <v>2</v>
      </c>
      <c r="J46" s="81">
        <f t="shared" si="4"/>
        <v>0</v>
      </c>
      <c r="K46" s="34">
        <f t="shared" si="5"/>
        <v>0</v>
      </c>
      <c r="L46" s="34">
        <f t="shared" si="5"/>
        <v>8</v>
      </c>
      <c r="M46" s="34">
        <f t="shared" si="6"/>
        <v>8</v>
      </c>
      <c r="N46" s="34">
        <f t="shared" si="6"/>
        <v>4</v>
      </c>
      <c r="O46" s="34">
        <f t="shared" si="6"/>
        <v>8</v>
      </c>
      <c r="P46" s="71"/>
      <c r="Q46" s="69">
        <f>AB7</f>
        <v>2</v>
      </c>
      <c r="R46" s="67"/>
    </row>
    <row r="47" spans="2:18" s="1" customFormat="1" ht="18" customHeight="1">
      <c r="B47" s="49">
        <v>3</v>
      </c>
      <c r="C47" s="31" t="str">
        <f>S8</f>
        <v>WEST-VLAANDEREN</v>
      </c>
      <c r="D47" s="32"/>
      <c r="E47" s="32"/>
      <c r="F47" s="32"/>
      <c r="G47" s="33">
        <f t="shared" si="4"/>
        <v>4</v>
      </c>
      <c r="H47" s="34">
        <f t="shared" si="4"/>
        <v>1</v>
      </c>
      <c r="I47" s="34">
        <f t="shared" si="4"/>
        <v>2</v>
      </c>
      <c r="J47" s="81">
        <f t="shared" si="4"/>
        <v>1</v>
      </c>
      <c r="K47" s="34">
        <f t="shared" si="5"/>
        <v>0</v>
      </c>
      <c r="L47" s="34">
        <f t="shared" si="5"/>
        <v>7</v>
      </c>
      <c r="M47" s="34">
        <f t="shared" si="6"/>
        <v>7</v>
      </c>
      <c r="N47" s="34">
        <f t="shared" si="6"/>
        <v>5</v>
      </c>
      <c r="O47" s="34">
        <f t="shared" si="6"/>
        <v>7</v>
      </c>
      <c r="P47" s="71"/>
      <c r="Q47" s="69">
        <f>AB8</f>
        <v>1.4</v>
      </c>
      <c r="R47" s="67"/>
    </row>
    <row r="48" spans="2:18" s="1" customFormat="1" ht="18" customHeight="1">
      <c r="B48" s="49">
        <v>4</v>
      </c>
      <c r="C48" s="31" t="str">
        <f>S9</f>
        <v>VLAAMS-BRABANT</v>
      </c>
      <c r="D48" s="32"/>
      <c r="E48" s="32"/>
      <c r="F48" s="32"/>
      <c r="G48" s="33">
        <f t="shared" si="4"/>
        <v>4</v>
      </c>
      <c r="H48" s="34">
        <f t="shared" si="4"/>
        <v>1</v>
      </c>
      <c r="I48" s="34">
        <f t="shared" si="4"/>
        <v>3</v>
      </c>
      <c r="J48" s="81">
        <f t="shared" si="4"/>
        <v>0</v>
      </c>
      <c r="K48" s="34">
        <f t="shared" si="5"/>
        <v>0</v>
      </c>
      <c r="L48" s="34">
        <f t="shared" si="5"/>
        <v>3</v>
      </c>
      <c r="M48" s="34">
        <f t="shared" si="6"/>
        <v>3</v>
      </c>
      <c r="N48" s="34">
        <f t="shared" si="6"/>
        <v>9</v>
      </c>
      <c r="O48" s="34">
        <f t="shared" si="6"/>
        <v>3</v>
      </c>
      <c r="P48" s="71"/>
      <c r="Q48" s="69">
        <f>AB9</f>
        <v>0.3333333333333333</v>
      </c>
      <c r="R48" s="67"/>
    </row>
    <row r="49" spans="2:18" s="1" customFormat="1" ht="18" customHeight="1" thickBot="1">
      <c r="B49" s="50">
        <v>5</v>
      </c>
      <c r="C49" s="36" t="str">
        <f>S10</f>
        <v>OOST-VLAANDEREN</v>
      </c>
      <c r="D49" s="37"/>
      <c r="E49" s="37"/>
      <c r="F49" s="37"/>
      <c r="G49" s="38">
        <f t="shared" si="4"/>
        <v>4</v>
      </c>
      <c r="H49" s="39">
        <f t="shared" si="4"/>
        <v>0</v>
      </c>
      <c r="I49" s="39">
        <f t="shared" si="4"/>
        <v>3</v>
      </c>
      <c r="J49" s="82">
        <f t="shared" si="4"/>
        <v>1</v>
      </c>
      <c r="K49" s="39">
        <f t="shared" si="5"/>
        <v>0</v>
      </c>
      <c r="L49" s="39">
        <f t="shared" si="5"/>
        <v>2</v>
      </c>
      <c r="M49" s="39">
        <f t="shared" si="6"/>
        <v>2</v>
      </c>
      <c r="N49" s="39">
        <f t="shared" si="6"/>
        <v>10</v>
      </c>
      <c r="O49" s="39">
        <f t="shared" si="6"/>
        <v>2</v>
      </c>
      <c r="P49" s="72"/>
      <c r="Q49" s="70">
        <f>AB10</f>
        <v>0.2</v>
      </c>
      <c r="R49" s="67"/>
    </row>
  </sheetData>
  <sheetProtection sheet="1" objects="1" scenarios="1" selectLockedCells="1"/>
  <mergeCells count="12">
    <mergeCell ref="A1:N1"/>
    <mergeCell ref="A2:N2"/>
    <mergeCell ref="G5:H5"/>
    <mergeCell ref="I5:P5"/>
    <mergeCell ref="A26:N26"/>
    <mergeCell ref="A27:N27"/>
    <mergeCell ref="E29:F29"/>
    <mergeCell ref="G29:H29"/>
    <mergeCell ref="I29:P29"/>
    <mergeCell ref="B42:Q42"/>
    <mergeCell ref="B43:Q43"/>
    <mergeCell ref="C44:D44"/>
  </mergeCells>
  <conditionalFormatting sqref="E6">
    <cfRule type="expression" priority="3" dxfId="0" stopIfTrue="1">
      <formula>"&lt;&gt; ""F"" and &lt;&gt; 0"</formula>
    </cfRule>
  </conditionalFormatting>
  <conditionalFormatting sqref="G6:H15">
    <cfRule type="expression" priority="2" dxfId="2" stopIfTrue="1">
      <formula>AND(($G6+$H6)&lt;4,($G6+$H6)&gt;0)</formula>
    </cfRule>
  </conditionalFormatting>
  <conditionalFormatting sqref="G6:H15">
    <cfRule type="expression" priority="1" dxfId="1" stopIfTrue="1">
      <formula>($G6+$H6)=4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2" r:id="rId4"/>
  <drawing r:id="rId3"/>
  <legacyDrawing r:id="rId2"/>
  <oleObjects>
    <oleObject progId="Word.Document.8" shapeId="85317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theme="6" tint="-0.24997000396251678"/>
    <pageSetUpPr fitToPage="1"/>
  </sheetPr>
  <dimension ref="A1:AB51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5.8515625" style="85" customWidth="1"/>
    <col min="2" max="2" width="5.140625" style="86" bestFit="1" customWidth="1"/>
    <col min="3" max="4" width="20.7109375" style="85" customWidth="1"/>
    <col min="5" max="5" width="5.00390625" style="85" customWidth="1"/>
    <col min="6" max="6" width="4.57421875" style="85" bestFit="1" customWidth="1"/>
    <col min="7" max="13" width="3.7109375" style="85" customWidth="1"/>
    <col min="14" max="14" width="4.28125" style="85" customWidth="1"/>
    <col min="15" max="15" width="6.8515625" style="85" customWidth="1"/>
    <col min="16" max="16" width="3.8515625" style="85" customWidth="1"/>
    <col min="17" max="17" width="19.8515625" style="85" bestFit="1" customWidth="1"/>
    <col min="18" max="19" width="3.57421875" style="85" customWidth="1"/>
    <col min="20" max="20" width="5.00390625" style="85" customWidth="1"/>
    <col min="21" max="21" width="2.00390625" style="85" customWidth="1"/>
    <col min="22" max="23" width="3.140625" style="85" customWidth="1"/>
    <col min="24" max="24" width="3.00390625" style="85" bestFit="1" customWidth="1"/>
    <col min="25" max="25" width="9.57421875" style="85" bestFit="1" customWidth="1"/>
    <col min="26" max="26" width="4.140625" style="85" customWidth="1"/>
    <col min="27" max="27" width="4.140625" style="85" hidden="1" customWidth="1"/>
    <col min="28" max="28" width="13.28125" style="85" hidden="1" customWidth="1"/>
    <col min="29" max="29" width="8.8515625" style="85" customWidth="1"/>
    <col min="30" max="32" width="6.8515625" style="85" customWidth="1"/>
    <col min="33" max="16384" width="8.8515625" style="85" customWidth="1"/>
  </cols>
  <sheetData>
    <row r="1" spans="1:28" s="1" customFormat="1" ht="17.2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Q1" s="90" t="str">
        <f>A2</f>
        <v>Jongens °07</v>
      </c>
      <c r="R1" s="90"/>
      <c r="S1" s="90"/>
      <c r="T1" s="90"/>
      <c r="U1" s="90"/>
      <c r="V1" s="90"/>
      <c r="W1" s="90"/>
      <c r="X1" s="90"/>
      <c r="Y1" s="90"/>
      <c r="Z1" s="91"/>
      <c r="AA1" s="91"/>
      <c r="AB1" s="91"/>
    </row>
    <row r="2" spans="1:28" s="1" customFormat="1" ht="13.5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2:25" s="1" customFormat="1" ht="18">
      <c r="B3" s="2"/>
      <c r="P3" s="92" t="s">
        <v>0</v>
      </c>
      <c r="Q3" s="92"/>
      <c r="R3" s="92"/>
      <c r="S3" s="92"/>
      <c r="T3" s="92"/>
      <c r="U3" s="92"/>
      <c r="V3" s="92"/>
      <c r="W3" s="92"/>
      <c r="X3" s="92"/>
      <c r="Y3" s="92"/>
    </row>
    <row r="4" s="1" customFormat="1" ht="13.5" thickBot="1">
      <c r="B4" s="2"/>
    </row>
    <row r="5" spans="1:28" s="1" customFormat="1" ht="13.5" thickBot="1">
      <c r="A5" s="93" t="s">
        <v>1</v>
      </c>
      <c r="B5" s="94" t="s">
        <v>2</v>
      </c>
      <c r="C5" s="95" t="s">
        <v>3</v>
      </c>
      <c r="D5" s="95" t="s">
        <v>4</v>
      </c>
      <c r="E5" s="95" t="s">
        <v>32</v>
      </c>
      <c r="F5" s="95" t="s">
        <v>33</v>
      </c>
      <c r="G5" s="114" t="s">
        <v>5</v>
      </c>
      <c r="H5" s="114"/>
      <c r="I5" s="115" t="s">
        <v>6</v>
      </c>
      <c r="J5" s="115"/>
      <c r="K5" s="115"/>
      <c r="L5" s="115"/>
      <c r="M5" s="115"/>
      <c r="N5" s="116"/>
      <c r="Q5" s="96" t="s">
        <v>7</v>
      </c>
      <c r="R5" s="97" t="s">
        <v>8</v>
      </c>
      <c r="S5" s="97" t="s">
        <v>9</v>
      </c>
      <c r="T5" s="97" t="s">
        <v>10</v>
      </c>
      <c r="U5" s="97" t="s">
        <v>11</v>
      </c>
      <c r="V5" s="97" t="s">
        <v>12</v>
      </c>
      <c r="W5" s="97" t="s">
        <v>13</v>
      </c>
      <c r="X5" s="97" t="s">
        <v>14</v>
      </c>
      <c r="Y5" s="97" t="s">
        <v>15</v>
      </c>
      <c r="AA5" s="97" t="s">
        <v>34</v>
      </c>
      <c r="AB5" s="97" t="s">
        <v>35</v>
      </c>
    </row>
    <row r="6" spans="1:28" ht="12.75">
      <c r="A6" s="98">
        <v>0.4166666666666667</v>
      </c>
      <c r="B6" s="99">
        <v>1</v>
      </c>
      <c r="C6" s="101" t="s">
        <v>20</v>
      </c>
      <c r="D6" s="102" t="s">
        <v>18</v>
      </c>
      <c r="E6" s="54"/>
      <c r="F6" s="55"/>
      <c r="G6" s="104">
        <v>0</v>
      </c>
      <c r="H6" s="117">
        <v>3</v>
      </c>
      <c r="I6" s="83">
        <v>17</v>
      </c>
      <c r="J6" s="84">
        <v>25</v>
      </c>
      <c r="K6" s="83">
        <v>21</v>
      </c>
      <c r="L6" s="84">
        <v>25</v>
      </c>
      <c r="M6" s="83">
        <v>21</v>
      </c>
      <c r="N6" s="84">
        <v>25</v>
      </c>
      <c r="O6" s="1"/>
      <c r="P6" s="105"/>
      <c r="Q6" s="1" t="s">
        <v>18</v>
      </c>
      <c r="R6" s="106">
        <v>4</v>
      </c>
      <c r="S6" s="106">
        <v>4</v>
      </c>
      <c r="T6" s="106"/>
      <c r="U6" s="106"/>
      <c r="V6" s="106">
        <v>10</v>
      </c>
      <c r="W6" s="106">
        <v>2</v>
      </c>
      <c r="X6" s="106">
        <v>10</v>
      </c>
      <c r="Y6" s="107">
        <f>IF(ISERROR(V6/W6),0,V6/W6)</f>
        <v>5</v>
      </c>
      <c r="AB6" s="113">
        <f>X6*1000+AA6+Y6/100</f>
        <v>10000.05</v>
      </c>
    </row>
    <row r="7" spans="1:28" ht="12.75">
      <c r="A7" s="103">
        <v>0.4166666666666667</v>
      </c>
      <c r="B7" s="100">
        <v>3</v>
      </c>
      <c r="C7" s="11" t="s">
        <v>16</v>
      </c>
      <c r="D7" s="10" t="s">
        <v>19</v>
      </c>
      <c r="E7" s="53"/>
      <c r="F7" s="52"/>
      <c r="G7" s="104">
        <v>1</v>
      </c>
      <c r="H7" s="117">
        <v>2</v>
      </c>
      <c r="I7" s="83">
        <v>25</v>
      </c>
      <c r="J7" s="51">
        <v>19</v>
      </c>
      <c r="K7" s="83">
        <v>19</v>
      </c>
      <c r="L7" s="84">
        <v>25</v>
      </c>
      <c r="M7" s="83">
        <v>20</v>
      </c>
      <c r="N7" s="84">
        <v>25</v>
      </c>
      <c r="O7" s="1"/>
      <c r="P7" s="105"/>
      <c r="Q7" s="1" t="s">
        <v>16</v>
      </c>
      <c r="R7" s="106">
        <v>4</v>
      </c>
      <c r="S7" s="106">
        <v>2</v>
      </c>
      <c r="T7" s="106">
        <v>2</v>
      </c>
      <c r="U7" s="106"/>
      <c r="V7" s="106">
        <v>7</v>
      </c>
      <c r="W7" s="106">
        <v>5</v>
      </c>
      <c r="X7" s="106">
        <v>7</v>
      </c>
      <c r="Y7" s="107">
        <f>IF(ISERROR(V7/W7),0,V7/W7)</f>
        <v>1.4</v>
      </c>
      <c r="AB7" s="113">
        <f>X7*1000+AA7+Y7/100</f>
        <v>7000.014</v>
      </c>
    </row>
    <row r="8" spans="1:28" ht="12.75">
      <c r="A8" s="98">
        <v>0.46875</v>
      </c>
      <c r="B8" s="100">
        <v>1</v>
      </c>
      <c r="C8" s="11" t="s">
        <v>16</v>
      </c>
      <c r="D8" s="10" t="s">
        <v>17</v>
      </c>
      <c r="E8" s="53"/>
      <c r="F8" s="52"/>
      <c r="G8" s="104">
        <v>2</v>
      </c>
      <c r="H8" s="117">
        <v>1</v>
      </c>
      <c r="I8" s="83">
        <v>21</v>
      </c>
      <c r="J8" s="84">
        <v>25</v>
      </c>
      <c r="K8" s="83">
        <v>25</v>
      </c>
      <c r="L8" s="84">
        <v>22</v>
      </c>
      <c r="M8" s="83">
        <v>25</v>
      </c>
      <c r="N8" s="84">
        <v>20</v>
      </c>
      <c r="O8" s="1"/>
      <c r="P8" s="105"/>
      <c r="Q8" s="1" t="s">
        <v>17</v>
      </c>
      <c r="R8" s="106">
        <v>4</v>
      </c>
      <c r="S8" s="106">
        <v>1</v>
      </c>
      <c r="T8" s="106">
        <v>3</v>
      </c>
      <c r="U8" s="106"/>
      <c r="V8" s="106">
        <v>5</v>
      </c>
      <c r="W8" s="106">
        <v>7</v>
      </c>
      <c r="X8" s="106">
        <v>5</v>
      </c>
      <c r="Y8" s="107">
        <f>IF(ISERROR(V8/W8),0,V8/W8)</f>
        <v>0.7142857142857143</v>
      </c>
      <c r="AA8" s="85">
        <v>1</v>
      </c>
      <c r="AB8" s="113">
        <f>X8*1000+AA8+Y8/100</f>
        <v>5001.007142857143</v>
      </c>
    </row>
    <row r="9" spans="1:28" ht="12.75">
      <c r="A9" s="103">
        <v>0.5104166666666666</v>
      </c>
      <c r="B9" s="100">
        <v>1</v>
      </c>
      <c r="C9" s="102" t="s">
        <v>18</v>
      </c>
      <c r="D9" s="10" t="s">
        <v>19</v>
      </c>
      <c r="E9" s="53"/>
      <c r="F9" s="52"/>
      <c r="G9" s="104">
        <v>2</v>
      </c>
      <c r="H9" s="117">
        <v>1</v>
      </c>
      <c r="I9" s="83">
        <v>25</v>
      </c>
      <c r="J9" s="84">
        <v>27</v>
      </c>
      <c r="K9" s="83">
        <v>25</v>
      </c>
      <c r="L9" s="84">
        <v>12</v>
      </c>
      <c r="M9" s="83">
        <v>25</v>
      </c>
      <c r="N9" s="84">
        <v>16</v>
      </c>
      <c r="O9" s="1"/>
      <c r="P9" s="105"/>
      <c r="Q9" s="1" t="s">
        <v>19</v>
      </c>
      <c r="R9" s="106">
        <v>4</v>
      </c>
      <c r="S9" s="106">
        <v>2</v>
      </c>
      <c r="T9" s="106">
        <v>2</v>
      </c>
      <c r="U9" s="106"/>
      <c r="V9" s="106">
        <v>5</v>
      </c>
      <c r="W9" s="106">
        <v>7</v>
      </c>
      <c r="X9" s="106">
        <v>5</v>
      </c>
      <c r="Y9" s="107">
        <f>IF(ISERROR(V9/W9),0,V9/W9)</f>
        <v>0.7142857142857143</v>
      </c>
      <c r="AB9" s="113">
        <f>X9*1000+AA9+Y9/100</f>
        <v>5000.007142857143</v>
      </c>
    </row>
    <row r="10" spans="1:28" ht="12.75">
      <c r="A10" s="103">
        <v>0.5104166666666666</v>
      </c>
      <c r="B10" s="100">
        <v>3</v>
      </c>
      <c r="C10" s="10" t="s">
        <v>17</v>
      </c>
      <c r="D10" s="101" t="s">
        <v>20</v>
      </c>
      <c r="E10" s="53"/>
      <c r="F10" s="52"/>
      <c r="G10" s="104">
        <v>1</v>
      </c>
      <c r="H10" s="117">
        <v>2</v>
      </c>
      <c r="I10" s="83">
        <v>20</v>
      </c>
      <c r="J10" s="84">
        <v>25</v>
      </c>
      <c r="K10" s="83">
        <v>24</v>
      </c>
      <c r="L10" s="84">
        <v>26</v>
      </c>
      <c r="M10" s="83">
        <v>25</v>
      </c>
      <c r="N10" s="84">
        <v>23</v>
      </c>
      <c r="O10" s="1"/>
      <c r="P10" s="105"/>
      <c r="Q10" s="1" t="s">
        <v>20</v>
      </c>
      <c r="R10" s="106">
        <v>4</v>
      </c>
      <c r="S10" s="106">
        <v>1</v>
      </c>
      <c r="T10" s="106">
        <v>3</v>
      </c>
      <c r="U10" s="106"/>
      <c r="V10" s="106">
        <v>3</v>
      </c>
      <c r="W10" s="106">
        <v>9</v>
      </c>
      <c r="X10" s="106">
        <v>3</v>
      </c>
      <c r="Y10" s="107">
        <f>IF(ISERROR(V10/W10),0,V10/W10)</f>
        <v>0.3333333333333333</v>
      </c>
      <c r="AB10" s="113">
        <f>X10*1000+AA10+Y10/100</f>
        <v>3000.0033333333336</v>
      </c>
    </row>
    <row r="11" spans="1:25" ht="12.75">
      <c r="A11" s="103">
        <v>0.5520833333333334</v>
      </c>
      <c r="B11" s="100">
        <v>1</v>
      </c>
      <c r="C11" s="101" t="s">
        <v>20</v>
      </c>
      <c r="D11" s="11" t="s">
        <v>16</v>
      </c>
      <c r="E11" s="52"/>
      <c r="F11" s="52"/>
      <c r="G11" s="104">
        <f>IF(AND($I11=0,$J11=0,$K11=0,$L11=0,$M11=0,$N11=0),0,IF($I11&gt;$J11,1,0)+IF($K11&gt;$L11,1,0)+IF($M11&gt;$N11,1,0))</f>
        <v>0</v>
      </c>
      <c r="H11" s="117">
        <f>IF(AND($I11=0,$J11=0,$K11=0,$L11=0,$M11=0,$N11=0),0,IF($I11&lt;$J11,1,0)+IF($K11&lt;$L11,1,0)+IF($M11&lt;$N11,1,0))</f>
        <v>3</v>
      </c>
      <c r="I11" s="83">
        <v>20</v>
      </c>
      <c r="J11" s="84">
        <v>25</v>
      </c>
      <c r="K11" s="83">
        <v>22</v>
      </c>
      <c r="L11" s="84">
        <v>25</v>
      </c>
      <c r="M11" s="83">
        <v>19</v>
      </c>
      <c r="N11" s="84">
        <v>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98">
        <v>0.59375</v>
      </c>
      <c r="B12" s="100">
        <v>1</v>
      </c>
      <c r="C12" s="102" t="s">
        <v>18</v>
      </c>
      <c r="D12" s="10" t="s">
        <v>17</v>
      </c>
      <c r="E12" s="52"/>
      <c r="F12" s="52"/>
      <c r="G12" s="104">
        <f>IF(AND($I12=0,$J12=0,$K12=0,$L12=0,$M12=0,$N12=0),0,IF($I12&gt;$J12,1,0)+IF($K12&gt;$L12,1,0)+IF($M12&gt;$N12,1,0))</f>
        <v>3</v>
      </c>
      <c r="H12" s="117">
        <f>IF(AND($I12=0,$J12=0,$K12=0,$L12=0,$M12=0,$N12=0),0,IF($I12&lt;$J12,1,0)+IF($K12&lt;$L12,1,0)+IF($M12&lt;$N12,1,0))</f>
        <v>0</v>
      </c>
      <c r="I12" s="83">
        <v>25</v>
      </c>
      <c r="J12" s="51">
        <v>20</v>
      </c>
      <c r="K12" s="83">
        <v>25</v>
      </c>
      <c r="L12" s="84">
        <v>21</v>
      </c>
      <c r="M12" s="83">
        <v>25</v>
      </c>
      <c r="N12" s="84">
        <v>14</v>
      </c>
      <c r="O12" s="1"/>
      <c r="P12" s="1"/>
      <c r="Q12" s="118" t="s">
        <v>36</v>
      </c>
      <c r="R12" s="118"/>
      <c r="S12" s="118"/>
      <c r="T12" s="118"/>
      <c r="U12" s="118"/>
      <c r="V12" s="118"/>
      <c r="W12" s="118"/>
      <c r="X12" s="118"/>
      <c r="Y12" s="118"/>
    </row>
    <row r="13" spans="1:25" ht="12.75">
      <c r="A13" s="98">
        <v>0.6354166666666666</v>
      </c>
      <c r="B13" s="100">
        <v>1</v>
      </c>
      <c r="C13" s="10" t="s">
        <v>19</v>
      </c>
      <c r="D13" s="101" t="s">
        <v>20</v>
      </c>
      <c r="E13" s="52"/>
      <c r="F13" s="52"/>
      <c r="G13" s="104">
        <f>IF(AND($I13=0,$J13=0,$K13=0,$L13=0,$M13=0,$N13=0),0,IF($I13&gt;$J13,1,0)+IF($K13&gt;$L13,1,0)+IF($M13&gt;$N13,1,0))</f>
        <v>2</v>
      </c>
      <c r="H13" s="117">
        <f>IF(AND($I13=0,$J13=0,$K13=0,$L13=0,$M13=0,$N13=0),0,IF($I13&lt;$J13,1,0)+IF($K13&lt;$L13,1,0)+IF($M13&lt;$N13,1,0))</f>
        <v>1</v>
      </c>
      <c r="I13" s="83">
        <v>25</v>
      </c>
      <c r="J13" s="84">
        <v>22</v>
      </c>
      <c r="K13" s="83">
        <v>24</v>
      </c>
      <c r="L13" s="84">
        <v>26</v>
      </c>
      <c r="M13" s="83">
        <v>25</v>
      </c>
      <c r="N13" s="84">
        <v>20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98">
        <v>0.6354166666666666</v>
      </c>
      <c r="B14" s="100">
        <v>3</v>
      </c>
      <c r="C14" s="102" t="s">
        <v>18</v>
      </c>
      <c r="D14" s="11" t="s">
        <v>16</v>
      </c>
      <c r="E14" s="52"/>
      <c r="F14" s="52"/>
      <c r="G14" s="104">
        <f>IF(AND($I14=0,$J14=0,$K14=0,$L14=0,$M14=0,$N14=0),0,IF($I14&gt;$J14,1,0)+IF($K14&gt;$L14,1,0)+IF($M14&gt;$N14,1,0))</f>
        <v>2</v>
      </c>
      <c r="H14" s="117">
        <f>IF(AND($I14=0,$J14=0,$K14=0,$L14=0,$M14=0,$N14=0),0,IF($I14&lt;$J14,1,0)+IF($K14&lt;$L14,1,0)+IF($M14&lt;$N14,1,0))</f>
        <v>1</v>
      </c>
      <c r="I14" s="83">
        <v>25</v>
      </c>
      <c r="J14" s="84">
        <v>22</v>
      </c>
      <c r="K14" s="83">
        <v>24</v>
      </c>
      <c r="L14" s="84">
        <v>26</v>
      </c>
      <c r="M14" s="83">
        <v>25</v>
      </c>
      <c r="N14" s="84">
        <v>17</v>
      </c>
      <c r="O14" s="1"/>
      <c r="P14" s="1"/>
      <c r="Q14" s="97" t="s">
        <v>8</v>
      </c>
      <c r="R14" s="108" t="s">
        <v>21</v>
      </c>
      <c r="S14" s="1"/>
      <c r="T14" s="1"/>
      <c r="U14" s="1"/>
      <c r="V14" s="1"/>
      <c r="W14" s="1"/>
      <c r="X14" s="1"/>
      <c r="Y14" s="1"/>
    </row>
    <row r="15" spans="1:25" ht="12.75">
      <c r="A15" s="103">
        <v>0.6770833333333334</v>
      </c>
      <c r="B15" s="100">
        <v>1</v>
      </c>
      <c r="C15" s="10" t="s">
        <v>17</v>
      </c>
      <c r="D15" s="10" t="s">
        <v>19</v>
      </c>
      <c r="E15" s="52"/>
      <c r="F15" s="52"/>
      <c r="G15" s="104">
        <f>IF(AND($I15=0,$J15=0,$K15=0,$L15=0,$M15=0,$N15=0),0,IF($I15&gt;$J15,1,0)+IF($K15&gt;$L15,1,0)+IF($M15&gt;$N15,1,0))</f>
        <v>3</v>
      </c>
      <c r="H15" s="117">
        <f>IF(AND($I15=0,$J15=0,$K15=0,$L15=0,$M15=0,$N15=0),0,IF($I15&lt;$J15,1,0)+IF($K15&lt;$L15,1,0)+IF($M15&lt;$N15,1,0))</f>
        <v>0</v>
      </c>
      <c r="I15" s="83">
        <v>25</v>
      </c>
      <c r="J15" s="84">
        <v>23</v>
      </c>
      <c r="K15" s="83">
        <v>27</v>
      </c>
      <c r="L15" s="84">
        <v>25</v>
      </c>
      <c r="M15" s="83">
        <v>25</v>
      </c>
      <c r="N15" s="84">
        <v>21</v>
      </c>
      <c r="O15" s="1"/>
      <c r="P15" s="1"/>
      <c r="Q15" s="97" t="s">
        <v>9</v>
      </c>
      <c r="R15" s="108" t="s">
        <v>22</v>
      </c>
      <c r="S15" s="1"/>
      <c r="T15" s="1"/>
      <c r="U15" s="1"/>
      <c r="V15" s="1"/>
      <c r="W15" s="1"/>
      <c r="X15" s="1"/>
      <c r="Y15" s="1"/>
    </row>
    <row r="16" spans="2:18" s="1" customFormat="1" ht="12.75">
      <c r="B16" s="2"/>
      <c r="G16" s="2"/>
      <c r="H16" s="2"/>
      <c r="I16" s="2"/>
      <c r="J16" s="2"/>
      <c r="K16" s="2"/>
      <c r="L16" s="2"/>
      <c r="M16" s="2"/>
      <c r="N16" s="2"/>
      <c r="Q16" s="97" t="s">
        <v>10</v>
      </c>
      <c r="R16" s="108" t="s">
        <v>23</v>
      </c>
    </row>
    <row r="17" spans="2:18" s="1" customFormat="1" ht="12.75">
      <c r="B17" s="2"/>
      <c r="D17" s="109" t="s">
        <v>30</v>
      </c>
      <c r="E17" s="110" t="s">
        <v>11</v>
      </c>
      <c r="F17" s="100"/>
      <c r="Q17" s="97" t="s">
        <v>11</v>
      </c>
      <c r="R17" s="108" t="s">
        <v>24</v>
      </c>
    </row>
    <row r="18" spans="2:18" s="1" customFormat="1" ht="12.75">
      <c r="B18" s="2"/>
      <c r="D18" s="111" t="s">
        <v>29</v>
      </c>
      <c r="E18" s="100"/>
      <c r="F18" s="110" t="s">
        <v>11</v>
      </c>
      <c r="Q18" s="97" t="s">
        <v>12</v>
      </c>
      <c r="R18" s="108" t="s">
        <v>25</v>
      </c>
    </row>
    <row r="19" spans="2:18" s="1" customFormat="1" ht="12.75">
      <c r="B19" s="2"/>
      <c r="C19" s="111" t="s">
        <v>37</v>
      </c>
      <c r="D19" s="111"/>
      <c r="E19" s="111"/>
      <c r="F19" s="111"/>
      <c r="G19" s="111"/>
      <c r="H19" s="111"/>
      <c r="Q19" s="97" t="s">
        <v>13</v>
      </c>
      <c r="R19" s="108" t="s">
        <v>26</v>
      </c>
    </row>
    <row r="20" spans="2:18" s="1" customFormat="1" ht="12.75">
      <c r="B20" s="2"/>
      <c r="C20" s="111" t="s">
        <v>38</v>
      </c>
      <c r="D20" s="111"/>
      <c r="Q20" s="97" t="s">
        <v>14</v>
      </c>
      <c r="R20" s="108" t="s">
        <v>27</v>
      </c>
    </row>
    <row r="21" spans="2:18" s="1" customFormat="1" ht="12.75">
      <c r="B21" s="2"/>
      <c r="Q21" s="97" t="s">
        <v>15</v>
      </c>
      <c r="R21" s="108" t="s">
        <v>28</v>
      </c>
    </row>
    <row r="22" s="1" customFormat="1" ht="12.75">
      <c r="B22" s="2"/>
    </row>
    <row r="23" s="1" customFormat="1" ht="12.75">
      <c r="B23" s="2"/>
    </row>
    <row r="24" s="1" customFormat="1" ht="12.75">
      <c r="B24" s="2"/>
    </row>
    <row r="25" s="1" customFormat="1" ht="7.5" customHeight="1">
      <c r="B25" s="2"/>
    </row>
    <row r="26" spans="1:14" s="1" customFormat="1" ht="17.25">
      <c r="A26" s="119" t="str">
        <f>A1</f>
        <v>IPJOT - ROESELARE - zaterdag 24 augustus 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14" s="1" customFormat="1" ht="13.5">
      <c r="A27" s="120" t="str">
        <f>A2</f>
        <v>Jongens °07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2:14" s="1" customFormat="1" ht="13.5" thickBot="1">
      <c r="B28" s="2"/>
      <c r="G28" s="2"/>
      <c r="H28" s="2"/>
      <c r="I28" s="2"/>
      <c r="J28" s="2"/>
      <c r="K28" s="2"/>
      <c r="L28" s="2"/>
      <c r="M28" s="2"/>
      <c r="N28" s="2"/>
    </row>
    <row r="29" spans="1:14" s="1" customFormat="1" ht="19.5" customHeight="1">
      <c r="A29" s="42" t="s">
        <v>1</v>
      </c>
      <c r="B29" s="43"/>
      <c r="C29" s="3" t="s">
        <v>3</v>
      </c>
      <c r="D29" s="4" t="s">
        <v>4</v>
      </c>
      <c r="E29" s="125" t="s">
        <v>31</v>
      </c>
      <c r="F29" s="126"/>
      <c r="G29" s="5" t="s">
        <v>5</v>
      </c>
      <c r="H29" s="6"/>
      <c r="I29" s="7" t="s">
        <v>6</v>
      </c>
      <c r="J29" s="7"/>
      <c r="K29" s="7"/>
      <c r="L29" s="7"/>
      <c r="M29" s="7"/>
      <c r="N29" s="8"/>
    </row>
    <row r="30" spans="1:14" s="1" customFormat="1" ht="19.5" customHeight="1">
      <c r="A30" s="9">
        <f aca="true" t="shared" si="0" ref="A30:A39">A6</f>
        <v>0.4166666666666667</v>
      </c>
      <c r="B30" s="44"/>
      <c r="C30" s="10" t="str">
        <f aca="true" t="shared" si="1" ref="C30:N35">C6</f>
        <v>WEST-VLAANDEREN</v>
      </c>
      <c r="D30" s="11" t="str">
        <f t="shared" si="1"/>
        <v>OOST-VLAANDEREN</v>
      </c>
      <c r="E30" s="13">
        <f>IF(E6=0,"",E6)</f>
      </c>
      <c r="F30" s="13">
        <f>IF(F6=0,"",F6)</f>
      </c>
      <c r="G30" s="12">
        <f t="shared" si="1"/>
        <v>0</v>
      </c>
      <c r="H30" s="13">
        <f t="shared" si="1"/>
        <v>3</v>
      </c>
      <c r="I30" s="12">
        <f t="shared" si="1"/>
        <v>17</v>
      </c>
      <c r="J30" s="13">
        <f t="shared" si="1"/>
        <v>25</v>
      </c>
      <c r="K30" s="12">
        <f t="shared" si="1"/>
        <v>21</v>
      </c>
      <c r="L30" s="13">
        <f t="shared" si="1"/>
        <v>25</v>
      </c>
      <c r="M30" s="14">
        <f t="shared" si="1"/>
        <v>21</v>
      </c>
      <c r="N30" s="15">
        <f t="shared" si="1"/>
        <v>25</v>
      </c>
    </row>
    <row r="31" spans="1:14" s="1" customFormat="1" ht="19.5" customHeight="1">
      <c r="A31" s="9">
        <f t="shared" si="0"/>
        <v>0.4166666666666667</v>
      </c>
      <c r="B31" s="44"/>
      <c r="C31" s="10" t="str">
        <f t="shared" si="1"/>
        <v>ANTWERPEN</v>
      </c>
      <c r="D31" s="11" t="str">
        <f t="shared" si="1"/>
        <v>VLAAMS-BRABANT</v>
      </c>
      <c r="E31" s="13">
        <f aca="true" t="shared" si="2" ref="E31:F39">IF(E7=0,"",E7)</f>
      </c>
      <c r="F31" s="13">
        <f t="shared" si="2"/>
      </c>
      <c r="G31" s="12">
        <f t="shared" si="1"/>
        <v>1</v>
      </c>
      <c r="H31" s="13">
        <f t="shared" si="1"/>
        <v>2</v>
      </c>
      <c r="I31" s="12">
        <f t="shared" si="1"/>
        <v>25</v>
      </c>
      <c r="J31" s="13">
        <f t="shared" si="1"/>
        <v>19</v>
      </c>
      <c r="K31" s="12">
        <f t="shared" si="1"/>
        <v>19</v>
      </c>
      <c r="L31" s="13">
        <f t="shared" si="1"/>
        <v>25</v>
      </c>
      <c r="M31" s="14">
        <f t="shared" si="1"/>
        <v>20</v>
      </c>
      <c r="N31" s="15">
        <f t="shared" si="1"/>
        <v>25</v>
      </c>
    </row>
    <row r="32" spans="1:14" s="1" customFormat="1" ht="19.5" customHeight="1">
      <c r="A32" s="9">
        <f t="shared" si="0"/>
        <v>0.46875</v>
      </c>
      <c r="B32" s="44"/>
      <c r="C32" s="10" t="str">
        <f t="shared" si="1"/>
        <v>ANTWERPEN</v>
      </c>
      <c r="D32" s="11" t="str">
        <f t="shared" si="1"/>
        <v>LIMBURG</v>
      </c>
      <c r="E32" s="13">
        <f t="shared" si="2"/>
      </c>
      <c r="F32" s="13">
        <f t="shared" si="2"/>
      </c>
      <c r="G32" s="12">
        <f t="shared" si="1"/>
        <v>2</v>
      </c>
      <c r="H32" s="13">
        <f t="shared" si="1"/>
        <v>1</v>
      </c>
      <c r="I32" s="12">
        <f t="shared" si="1"/>
        <v>21</v>
      </c>
      <c r="J32" s="13">
        <f t="shared" si="1"/>
        <v>25</v>
      </c>
      <c r="K32" s="12">
        <f t="shared" si="1"/>
        <v>25</v>
      </c>
      <c r="L32" s="13">
        <f t="shared" si="1"/>
        <v>22</v>
      </c>
      <c r="M32" s="14">
        <f t="shared" si="1"/>
        <v>25</v>
      </c>
      <c r="N32" s="15">
        <f t="shared" si="1"/>
        <v>20</v>
      </c>
    </row>
    <row r="33" spans="1:14" s="1" customFormat="1" ht="19.5" customHeight="1">
      <c r="A33" s="9">
        <f t="shared" si="0"/>
        <v>0.5104166666666666</v>
      </c>
      <c r="B33" s="44"/>
      <c r="C33" s="10" t="str">
        <f t="shared" si="1"/>
        <v>OOST-VLAANDEREN</v>
      </c>
      <c r="D33" s="11" t="str">
        <f t="shared" si="1"/>
        <v>VLAAMS-BRABANT</v>
      </c>
      <c r="E33" s="13">
        <f t="shared" si="2"/>
      </c>
      <c r="F33" s="13">
        <f t="shared" si="2"/>
      </c>
      <c r="G33" s="12">
        <f t="shared" si="1"/>
        <v>2</v>
      </c>
      <c r="H33" s="13">
        <f t="shared" si="1"/>
        <v>1</v>
      </c>
      <c r="I33" s="12">
        <f t="shared" si="1"/>
        <v>25</v>
      </c>
      <c r="J33" s="13">
        <f t="shared" si="1"/>
        <v>27</v>
      </c>
      <c r="K33" s="12">
        <f t="shared" si="1"/>
        <v>25</v>
      </c>
      <c r="L33" s="13">
        <f t="shared" si="1"/>
        <v>12</v>
      </c>
      <c r="M33" s="14">
        <f t="shared" si="1"/>
        <v>25</v>
      </c>
      <c r="N33" s="15">
        <f t="shared" si="1"/>
        <v>16</v>
      </c>
    </row>
    <row r="34" spans="1:14" s="1" customFormat="1" ht="19.5" customHeight="1">
      <c r="A34" s="9">
        <f t="shared" si="0"/>
        <v>0.5104166666666666</v>
      </c>
      <c r="B34" s="44"/>
      <c r="C34" s="10" t="str">
        <f t="shared" si="1"/>
        <v>LIMBURG</v>
      </c>
      <c r="D34" s="11" t="str">
        <f t="shared" si="1"/>
        <v>WEST-VLAANDEREN</v>
      </c>
      <c r="E34" s="13">
        <f t="shared" si="2"/>
      </c>
      <c r="F34" s="13">
        <f t="shared" si="2"/>
      </c>
      <c r="G34" s="12">
        <f t="shared" si="1"/>
        <v>1</v>
      </c>
      <c r="H34" s="13">
        <f t="shared" si="1"/>
        <v>2</v>
      </c>
      <c r="I34" s="12">
        <f t="shared" si="1"/>
        <v>20</v>
      </c>
      <c r="J34" s="13">
        <f t="shared" si="1"/>
        <v>25</v>
      </c>
      <c r="K34" s="12">
        <f t="shared" si="1"/>
        <v>24</v>
      </c>
      <c r="L34" s="13">
        <f t="shared" si="1"/>
        <v>26</v>
      </c>
      <c r="M34" s="14">
        <f t="shared" si="1"/>
        <v>25</v>
      </c>
      <c r="N34" s="15">
        <f t="shared" si="1"/>
        <v>23</v>
      </c>
    </row>
    <row r="35" spans="1:14" s="1" customFormat="1" ht="19.5" customHeight="1">
      <c r="A35" s="9">
        <f t="shared" si="0"/>
        <v>0.5520833333333334</v>
      </c>
      <c r="B35" s="44"/>
      <c r="C35" s="10" t="str">
        <f>C11</f>
        <v>WEST-VLAANDEREN</v>
      </c>
      <c r="D35" s="11" t="str">
        <f>D11</f>
        <v>ANTWERPEN</v>
      </c>
      <c r="E35" s="13">
        <f t="shared" si="2"/>
      </c>
      <c r="F35" s="13">
        <f t="shared" si="2"/>
      </c>
      <c r="G35" s="12">
        <f t="shared" si="1"/>
        <v>0</v>
      </c>
      <c r="H35" s="13">
        <f t="shared" si="1"/>
        <v>3</v>
      </c>
      <c r="I35" s="12">
        <f t="shared" si="1"/>
        <v>20</v>
      </c>
      <c r="J35" s="13">
        <f t="shared" si="1"/>
        <v>25</v>
      </c>
      <c r="K35" s="12">
        <f t="shared" si="1"/>
        <v>22</v>
      </c>
      <c r="L35" s="13">
        <f t="shared" si="1"/>
        <v>25</v>
      </c>
      <c r="M35" s="14">
        <f t="shared" si="1"/>
        <v>19</v>
      </c>
      <c r="N35" s="15">
        <f t="shared" si="1"/>
        <v>25</v>
      </c>
    </row>
    <row r="36" spans="1:14" s="1" customFormat="1" ht="19.5" customHeight="1">
      <c r="A36" s="9">
        <f t="shared" si="0"/>
        <v>0.59375</v>
      </c>
      <c r="B36" s="44"/>
      <c r="C36" s="10" t="str">
        <f aca="true" t="shared" si="3" ref="C36:N39">C12</f>
        <v>OOST-VLAANDEREN</v>
      </c>
      <c r="D36" s="11" t="str">
        <f t="shared" si="3"/>
        <v>LIMBURG</v>
      </c>
      <c r="E36" s="13">
        <f t="shared" si="2"/>
      </c>
      <c r="F36" s="13">
        <f t="shared" si="2"/>
      </c>
      <c r="G36" s="12">
        <f t="shared" si="3"/>
        <v>3</v>
      </c>
      <c r="H36" s="13">
        <f t="shared" si="3"/>
        <v>0</v>
      </c>
      <c r="I36" s="12">
        <f t="shared" si="3"/>
        <v>25</v>
      </c>
      <c r="J36" s="13">
        <f t="shared" si="3"/>
        <v>20</v>
      </c>
      <c r="K36" s="12">
        <f t="shared" si="3"/>
        <v>25</v>
      </c>
      <c r="L36" s="13">
        <f t="shared" si="3"/>
        <v>21</v>
      </c>
      <c r="M36" s="14">
        <f t="shared" si="3"/>
        <v>25</v>
      </c>
      <c r="N36" s="15">
        <f t="shared" si="3"/>
        <v>14</v>
      </c>
    </row>
    <row r="37" spans="1:14" s="1" customFormat="1" ht="19.5" customHeight="1">
      <c r="A37" s="9">
        <f t="shared" si="0"/>
        <v>0.6354166666666666</v>
      </c>
      <c r="B37" s="44"/>
      <c r="C37" s="10" t="str">
        <f t="shared" si="3"/>
        <v>VLAAMS-BRABANT</v>
      </c>
      <c r="D37" s="11" t="str">
        <f t="shared" si="3"/>
        <v>WEST-VLAANDEREN</v>
      </c>
      <c r="E37" s="13">
        <f t="shared" si="2"/>
      </c>
      <c r="F37" s="13">
        <f t="shared" si="2"/>
      </c>
      <c r="G37" s="12">
        <f t="shared" si="3"/>
        <v>2</v>
      </c>
      <c r="H37" s="13">
        <f t="shared" si="3"/>
        <v>1</v>
      </c>
      <c r="I37" s="12">
        <f t="shared" si="3"/>
        <v>25</v>
      </c>
      <c r="J37" s="13">
        <f t="shared" si="3"/>
        <v>22</v>
      </c>
      <c r="K37" s="12">
        <f t="shared" si="3"/>
        <v>24</v>
      </c>
      <c r="L37" s="13">
        <f t="shared" si="3"/>
        <v>26</v>
      </c>
      <c r="M37" s="14">
        <f t="shared" si="3"/>
        <v>25</v>
      </c>
      <c r="N37" s="15">
        <f t="shared" si="3"/>
        <v>20</v>
      </c>
    </row>
    <row r="38" spans="1:14" s="1" customFormat="1" ht="19.5" customHeight="1">
      <c r="A38" s="9">
        <f t="shared" si="0"/>
        <v>0.6354166666666666</v>
      </c>
      <c r="B38" s="44"/>
      <c r="C38" s="10" t="str">
        <f t="shared" si="3"/>
        <v>OOST-VLAANDEREN</v>
      </c>
      <c r="D38" s="11" t="str">
        <f t="shared" si="3"/>
        <v>ANTWERPEN</v>
      </c>
      <c r="E38" s="13">
        <f t="shared" si="2"/>
      </c>
      <c r="F38" s="13">
        <f t="shared" si="2"/>
      </c>
      <c r="G38" s="12">
        <f t="shared" si="3"/>
        <v>2</v>
      </c>
      <c r="H38" s="13">
        <f t="shared" si="3"/>
        <v>1</v>
      </c>
      <c r="I38" s="12">
        <f t="shared" si="3"/>
        <v>25</v>
      </c>
      <c r="J38" s="13">
        <f t="shared" si="3"/>
        <v>22</v>
      </c>
      <c r="K38" s="12">
        <f t="shared" si="3"/>
        <v>24</v>
      </c>
      <c r="L38" s="13">
        <f t="shared" si="3"/>
        <v>26</v>
      </c>
      <c r="M38" s="14">
        <f t="shared" si="3"/>
        <v>25</v>
      </c>
      <c r="N38" s="15">
        <f t="shared" si="3"/>
        <v>17</v>
      </c>
    </row>
    <row r="39" spans="1:14" s="1" customFormat="1" ht="19.5" customHeight="1" thickBot="1">
      <c r="A39" s="16">
        <f t="shared" si="0"/>
        <v>0.6770833333333334</v>
      </c>
      <c r="B39" s="45"/>
      <c r="C39" s="17" t="str">
        <f t="shared" si="3"/>
        <v>LIMBURG</v>
      </c>
      <c r="D39" s="18" t="str">
        <f t="shared" si="3"/>
        <v>VLAAMS-BRABANT</v>
      </c>
      <c r="E39" s="82">
        <f t="shared" si="2"/>
      </c>
      <c r="F39" s="20">
        <f t="shared" si="2"/>
      </c>
      <c r="G39" s="19">
        <f t="shared" si="3"/>
        <v>3</v>
      </c>
      <c r="H39" s="20">
        <f t="shared" si="3"/>
        <v>0</v>
      </c>
      <c r="I39" s="19">
        <f t="shared" si="3"/>
        <v>25</v>
      </c>
      <c r="J39" s="20">
        <f t="shared" si="3"/>
        <v>23</v>
      </c>
      <c r="K39" s="19">
        <f t="shared" si="3"/>
        <v>27</v>
      </c>
      <c r="L39" s="20">
        <f t="shared" si="3"/>
        <v>25</v>
      </c>
      <c r="M39" s="21">
        <f t="shared" si="3"/>
        <v>25</v>
      </c>
      <c r="N39" s="22">
        <f t="shared" si="3"/>
        <v>21</v>
      </c>
    </row>
    <row r="40" spans="2:14" s="1" customFormat="1" ht="12.75">
      <c r="B40" s="2"/>
      <c r="G40" s="2"/>
      <c r="H40" s="2"/>
      <c r="I40" s="2"/>
      <c r="J40" s="2"/>
      <c r="K40" s="2"/>
      <c r="L40" s="2"/>
      <c r="M40" s="2"/>
      <c r="N40" s="2"/>
    </row>
    <row r="41" spans="2:14" s="1" customFormat="1" ht="13.5" thickBot="1">
      <c r="B41" s="2"/>
      <c r="G41" s="2"/>
      <c r="H41" s="2"/>
      <c r="I41" s="2"/>
      <c r="J41" s="2"/>
      <c r="K41" s="2"/>
      <c r="L41" s="2"/>
      <c r="M41" s="2"/>
      <c r="N41" s="2"/>
    </row>
    <row r="42" spans="2:14" s="1" customFormat="1" ht="17.25">
      <c r="B42" s="46"/>
      <c r="C42" s="23" t="s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s="1" customFormat="1" ht="15">
      <c r="B43" s="4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2:14" s="1" customFormat="1" ht="12.75">
      <c r="B44" s="48"/>
      <c r="C44" s="27" t="s">
        <v>7</v>
      </c>
      <c r="D44" s="28"/>
      <c r="E44" s="28"/>
      <c r="F44" s="28"/>
      <c r="G44" s="29" t="s">
        <v>8</v>
      </c>
      <c r="H44" s="29" t="s">
        <v>9</v>
      </c>
      <c r="I44" s="29" t="s">
        <v>10</v>
      </c>
      <c r="J44" s="29" t="s">
        <v>11</v>
      </c>
      <c r="K44" s="29" t="s">
        <v>12</v>
      </c>
      <c r="L44" s="29" t="s">
        <v>13</v>
      </c>
      <c r="M44" s="29" t="s">
        <v>14</v>
      </c>
      <c r="N44" s="30" t="s">
        <v>15</v>
      </c>
    </row>
    <row r="45" spans="2:14" s="1" customFormat="1" ht="18" customHeight="1">
      <c r="B45" s="49">
        <v>1</v>
      </c>
      <c r="C45" s="31" t="str">
        <f>Q6</f>
        <v>OOST-VLAANDEREN</v>
      </c>
      <c r="D45" s="32"/>
      <c r="E45" s="32"/>
      <c r="F45" s="32"/>
      <c r="G45" s="33">
        <f aca="true" t="shared" si="4" ref="G45:N49">R6</f>
        <v>4</v>
      </c>
      <c r="H45" s="34">
        <f t="shared" si="4"/>
        <v>4</v>
      </c>
      <c r="I45" s="34">
        <f t="shared" si="4"/>
        <v>0</v>
      </c>
      <c r="J45" s="34">
        <f t="shared" si="4"/>
        <v>0</v>
      </c>
      <c r="K45" s="34">
        <f t="shared" si="4"/>
        <v>10</v>
      </c>
      <c r="L45" s="34">
        <f t="shared" si="4"/>
        <v>2</v>
      </c>
      <c r="M45" s="34">
        <f t="shared" si="4"/>
        <v>10</v>
      </c>
      <c r="N45" s="35">
        <f t="shared" si="4"/>
        <v>5</v>
      </c>
    </row>
    <row r="46" spans="2:14" s="1" customFormat="1" ht="18" customHeight="1">
      <c r="B46" s="49">
        <v>2</v>
      </c>
      <c r="C46" s="31" t="str">
        <f>Q7</f>
        <v>ANTWERPEN</v>
      </c>
      <c r="D46" s="32"/>
      <c r="E46" s="32"/>
      <c r="F46" s="32"/>
      <c r="G46" s="33">
        <f t="shared" si="4"/>
        <v>4</v>
      </c>
      <c r="H46" s="34">
        <f t="shared" si="4"/>
        <v>2</v>
      </c>
      <c r="I46" s="34">
        <f t="shared" si="4"/>
        <v>2</v>
      </c>
      <c r="J46" s="34">
        <f t="shared" si="4"/>
        <v>0</v>
      </c>
      <c r="K46" s="34">
        <f t="shared" si="4"/>
        <v>7</v>
      </c>
      <c r="L46" s="34">
        <f t="shared" si="4"/>
        <v>5</v>
      </c>
      <c r="M46" s="34">
        <f t="shared" si="4"/>
        <v>7</v>
      </c>
      <c r="N46" s="35">
        <f t="shared" si="4"/>
        <v>1.4</v>
      </c>
    </row>
    <row r="47" spans="2:14" s="1" customFormat="1" ht="18" customHeight="1">
      <c r="B47" s="49">
        <v>3</v>
      </c>
      <c r="C47" s="31" t="str">
        <f>Q8</f>
        <v>LIMBURG</v>
      </c>
      <c r="D47" s="32"/>
      <c r="E47" s="32"/>
      <c r="F47" s="32"/>
      <c r="G47" s="33">
        <f t="shared" si="4"/>
        <v>4</v>
      </c>
      <c r="H47" s="34">
        <f t="shared" si="4"/>
        <v>1</v>
      </c>
      <c r="I47" s="34">
        <f t="shared" si="4"/>
        <v>3</v>
      </c>
      <c r="J47" s="34">
        <f t="shared" si="4"/>
        <v>0</v>
      </c>
      <c r="K47" s="34">
        <f t="shared" si="4"/>
        <v>5</v>
      </c>
      <c r="L47" s="34">
        <f t="shared" si="4"/>
        <v>7</v>
      </c>
      <c r="M47" s="34">
        <f t="shared" si="4"/>
        <v>5</v>
      </c>
      <c r="N47" s="35">
        <f t="shared" si="4"/>
        <v>0.7142857142857143</v>
      </c>
    </row>
    <row r="48" spans="2:14" s="1" customFormat="1" ht="18" customHeight="1">
      <c r="B48" s="49">
        <v>4</v>
      </c>
      <c r="C48" s="31" t="str">
        <f>Q9</f>
        <v>VLAAMS-BRABANT</v>
      </c>
      <c r="D48" s="32"/>
      <c r="E48" s="32"/>
      <c r="F48" s="32"/>
      <c r="G48" s="33">
        <f t="shared" si="4"/>
        <v>4</v>
      </c>
      <c r="H48" s="34">
        <f t="shared" si="4"/>
        <v>2</v>
      </c>
      <c r="I48" s="34">
        <f t="shared" si="4"/>
        <v>2</v>
      </c>
      <c r="J48" s="34">
        <f t="shared" si="4"/>
        <v>0</v>
      </c>
      <c r="K48" s="34">
        <f t="shared" si="4"/>
        <v>5</v>
      </c>
      <c r="L48" s="34">
        <f t="shared" si="4"/>
        <v>7</v>
      </c>
      <c r="M48" s="34">
        <f t="shared" si="4"/>
        <v>5</v>
      </c>
      <c r="N48" s="35">
        <f t="shared" si="4"/>
        <v>0.7142857142857143</v>
      </c>
    </row>
    <row r="49" spans="2:14" s="1" customFormat="1" ht="18" customHeight="1" thickBot="1">
      <c r="B49" s="50">
        <v>5</v>
      </c>
      <c r="C49" s="36" t="str">
        <f>Q10</f>
        <v>WEST-VLAANDEREN</v>
      </c>
      <c r="D49" s="37"/>
      <c r="E49" s="37"/>
      <c r="F49" s="37"/>
      <c r="G49" s="38">
        <f t="shared" si="4"/>
        <v>4</v>
      </c>
      <c r="H49" s="39">
        <f t="shared" si="4"/>
        <v>1</v>
      </c>
      <c r="I49" s="39">
        <f t="shared" si="4"/>
        <v>3</v>
      </c>
      <c r="J49" s="39">
        <f t="shared" si="4"/>
        <v>0</v>
      </c>
      <c r="K49" s="40">
        <f t="shared" si="4"/>
        <v>3</v>
      </c>
      <c r="L49" s="40">
        <f t="shared" si="4"/>
        <v>9</v>
      </c>
      <c r="M49" s="39">
        <f t="shared" si="4"/>
        <v>3</v>
      </c>
      <c r="N49" s="41">
        <f t="shared" si="4"/>
        <v>0.3333333333333333</v>
      </c>
    </row>
    <row r="50" s="1" customFormat="1" ht="12.75">
      <c r="B50" s="2"/>
    </row>
    <row r="51" s="1" customFormat="1" ht="12.75">
      <c r="B51" s="2"/>
    </row>
  </sheetData>
  <sheetProtection sheet="1" objects="1" scenarios="1" selectLockedCells="1"/>
  <mergeCells count="5">
    <mergeCell ref="A1:N1"/>
    <mergeCell ref="A2:N2"/>
    <mergeCell ref="A26:N26"/>
    <mergeCell ref="A27:N27"/>
    <mergeCell ref="E29:F29"/>
  </mergeCells>
  <conditionalFormatting sqref="G6:G15">
    <cfRule type="expression" priority="5" dxfId="2" stopIfTrue="1">
      <formula>AND(($G6+$H6)&lt;3,($G6+$H6)&gt;0)</formula>
    </cfRule>
  </conditionalFormatting>
  <conditionalFormatting sqref="H6:H15">
    <cfRule type="expression" priority="2" dxfId="1" stopIfTrue="1">
      <formula>($G6+$H6)=3</formula>
    </cfRule>
    <cfRule type="expression" priority="4" dxfId="2" stopIfTrue="1">
      <formula>AND(($G6+$H6)&lt;3,($G6+$H6)&gt;0)</formula>
    </cfRule>
  </conditionalFormatting>
  <conditionalFormatting sqref="G6:G15">
    <cfRule type="expression" priority="3" dxfId="1" stopIfTrue="1">
      <formula>($G6+$H6)=3</formula>
    </cfRule>
  </conditionalFormatting>
  <conditionalFormatting sqref="E6">
    <cfRule type="expression" priority="1" dxfId="0" stopIfTrue="1">
      <formula>"&lt;&gt; ""F"" and &lt;&gt; 0"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theme="6" tint="-0.24997000396251678"/>
    <pageSetUpPr fitToPage="1"/>
  </sheetPr>
  <dimension ref="A1:AB49"/>
  <sheetViews>
    <sheetView tabSelected="1" zoomScalePageLayoutView="0" workbookViewId="0" topLeftCell="A1">
      <selection activeCell="N15" sqref="R26"/>
    </sheetView>
  </sheetViews>
  <sheetFormatPr defaultColWidth="9.140625" defaultRowHeight="12.75"/>
  <cols>
    <col min="1" max="1" width="5.8515625" style="85" customWidth="1"/>
    <col min="2" max="2" width="5.140625" style="86" bestFit="1" customWidth="1"/>
    <col min="3" max="4" width="20.7109375" style="85" customWidth="1"/>
    <col min="5" max="5" width="5.00390625" style="85" customWidth="1"/>
    <col min="6" max="6" width="4.57421875" style="85" bestFit="1" customWidth="1"/>
    <col min="7" max="13" width="3.7109375" style="85" customWidth="1"/>
    <col min="14" max="14" width="4.28125" style="85" customWidth="1"/>
    <col min="15" max="15" width="6.8515625" style="85" customWidth="1"/>
    <col min="16" max="16" width="3.8515625" style="85" customWidth="1"/>
    <col min="17" max="17" width="19.8515625" style="85" bestFit="1" customWidth="1"/>
    <col min="18" max="19" width="3.57421875" style="85" customWidth="1"/>
    <col min="20" max="20" width="5.00390625" style="85" customWidth="1"/>
    <col min="21" max="21" width="2.00390625" style="85" customWidth="1"/>
    <col min="22" max="23" width="3.140625" style="85" customWidth="1"/>
    <col min="24" max="24" width="3.00390625" style="85" bestFit="1" customWidth="1"/>
    <col min="25" max="25" width="9.57421875" style="85" bestFit="1" customWidth="1"/>
    <col min="26" max="26" width="4.140625" style="85" customWidth="1"/>
    <col min="27" max="27" width="4.140625" style="85" hidden="1" customWidth="1"/>
    <col min="28" max="28" width="13.28125" style="85" hidden="1" customWidth="1"/>
    <col min="29" max="29" width="8.8515625" style="85" customWidth="1"/>
    <col min="30" max="32" width="6.8515625" style="85" customWidth="1"/>
    <col min="33" max="16384" width="8.8515625" style="85" customWidth="1"/>
  </cols>
  <sheetData>
    <row r="1" spans="1:28" s="1" customFormat="1" ht="17.2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Q1" s="90" t="str">
        <f>A2</f>
        <v>Meisjes °07</v>
      </c>
      <c r="R1" s="90"/>
      <c r="S1" s="90"/>
      <c r="T1" s="90"/>
      <c r="U1" s="90"/>
      <c r="V1" s="90"/>
      <c r="W1" s="90"/>
      <c r="X1" s="90"/>
      <c r="Y1" s="90"/>
      <c r="Z1" s="91"/>
      <c r="AA1" s="91"/>
      <c r="AB1" s="91"/>
    </row>
    <row r="2" spans="1:28" s="1" customFormat="1" ht="13.5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2:25" s="1" customFormat="1" ht="18">
      <c r="B3" s="2"/>
      <c r="P3" s="92" t="s">
        <v>0</v>
      </c>
      <c r="Q3" s="92"/>
      <c r="R3" s="92"/>
      <c r="S3" s="92"/>
      <c r="T3" s="92"/>
      <c r="U3" s="92"/>
      <c r="V3" s="92"/>
      <c r="W3" s="92"/>
      <c r="X3" s="92"/>
      <c r="Y3" s="92"/>
    </row>
    <row r="4" s="1" customFormat="1" ht="13.5" thickBot="1">
      <c r="B4" s="2"/>
    </row>
    <row r="5" spans="1:28" s="1" customFormat="1" ht="13.5" thickBot="1">
      <c r="A5" s="93" t="s">
        <v>1</v>
      </c>
      <c r="B5" s="94" t="s">
        <v>2</v>
      </c>
      <c r="C5" s="95" t="s">
        <v>3</v>
      </c>
      <c r="D5" s="95" t="s">
        <v>4</v>
      </c>
      <c r="E5" s="95" t="s">
        <v>32</v>
      </c>
      <c r="F5" s="95" t="s">
        <v>33</v>
      </c>
      <c r="G5" s="114" t="s">
        <v>5</v>
      </c>
      <c r="H5" s="114"/>
      <c r="I5" s="115" t="s">
        <v>6</v>
      </c>
      <c r="J5" s="115"/>
      <c r="K5" s="115"/>
      <c r="L5" s="115"/>
      <c r="M5" s="115"/>
      <c r="N5" s="116"/>
      <c r="Q5" s="96" t="s">
        <v>7</v>
      </c>
      <c r="R5" s="97" t="s">
        <v>8</v>
      </c>
      <c r="S5" s="97" t="s">
        <v>9</v>
      </c>
      <c r="T5" s="97" t="s">
        <v>10</v>
      </c>
      <c r="U5" s="97" t="s">
        <v>11</v>
      </c>
      <c r="V5" s="97" t="s">
        <v>12</v>
      </c>
      <c r="W5" s="97" t="s">
        <v>13</v>
      </c>
      <c r="X5" s="97" t="s">
        <v>14</v>
      </c>
      <c r="Y5" s="97" t="s">
        <v>15</v>
      </c>
      <c r="AA5" s="97" t="s">
        <v>34</v>
      </c>
      <c r="AB5" s="97" t="s">
        <v>35</v>
      </c>
    </row>
    <row r="6" spans="1:28" ht="12.75">
      <c r="A6" s="98">
        <v>0.4166666666666667</v>
      </c>
      <c r="B6" s="99">
        <v>4</v>
      </c>
      <c r="C6" s="101" t="s">
        <v>20</v>
      </c>
      <c r="D6" s="102" t="s">
        <v>18</v>
      </c>
      <c r="E6" s="54"/>
      <c r="F6" s="55"/>
      <c r="G6" s="104">
        <v>0</v>
      </c>
      <c r="H6" s="117">
        <v>3</v>
      </c>
      <c r="I6" s="83">
        <v>20</v>
      </c>
      <c r="J6" s="84">
        <v>25</v>
      </c>
      <c r="K6" s="83">
        <v>18</v>
      </c>
      <c r="L6" s="84">
        <v>25</v>
      </c>
      <c r="M6" s="83">
        <v>14</v>
      </c>
      <c r="N6" s="84">
        <v>25</v>
      </c>
      <c r="P6" s="87"/>
      <c r="Q6" s="1" t="s">
        <v>16</v>
      </c>
      <c r="R6" s="106">
        <v>4</v>
      </c>
      <c r="S6" s="106">
        <v>3</v>
      </c>
      <c r="T6" s="106">
        <v>1</v>
      </c>
      <c r="U6" s="106"/>
      <c r="V6" s="106">
        <v>10</v>
      </c>
      <c r="W6" s="106">
        <v>2</v>
      </c>
      <c r="X6" s="106">
        <v>10</v>
      </c>
      <c r="Y6" s="107">
        <f>IF(ISERROR(V6/W6),0,V6/W6)</f>
        <v>5</v>
      </c>
      <c r="AB6" s="113">
        <f>X6*1000+AA6+Y6/100</f>
        <v>10000.05</v>
      </c>
    </row>
    <row r="7" spans="1:28" ht="12.75">
      <c r="A7" s="103">
        <v>0.4166666666666667</v>
      </c>
      <c r="B7" s="100">
        <v>5</v>
      </c>
      <c r="C7" s="11" t="s">
        <v>16</v>
      </c>
      <c r="D7" s="10" t="s">
        <v>19</v>
      </c>
      <c r="E7" s="53"/>
      <c r="F7" s="52"/>
      <c r="G7" s="104">
        <v>3</v>
      </c>
      <c r="H7" s="117">
        <v>0</v>
      </c>
      <c r="I7" s="83">
        <v>25</v>
      </c>
      <c r="J7" s="51">
        <v>17</v>
      </c>
      <c r="K7" s="83">
        <v>25</v>
      </c>
      <c r="L7" s="84">
        <v>13</v>
      </c>
      <c r="M7" s="83">
        <v>25</v>
      </c>
      <c r="N7" s="84">
        <v>19</v>
      </c>
      <c r="P7" s="87"/>
      <c r="Q7" s="1" t="s">
        <v>17</v>
      </c>
      <c r="R7" s="106">
        <v>4</v>
      </c>
      <c r="S7" s="106">
        <v>4</v>
      </c>
      <c r="T7" s="106"/>
      <c r="U7" s="106"/>
      <c r="V7" s="106">
        <v>9</v>
      </c>
      <c r="W7" s="106">
        <v>3</v>
      </c>
      <c r="X7" s="106">
        <v>9</v>
      </c>
      <c r="Y7" s="107">
        <f>IF(ISERROR(V7/W7),0,V7/W7)</f>
        <v>3</v>
      </c>
      <c r="AB7" s="113">
        <f>X7*1000+AA7+Y7/100</f>
        <v>9000.03</v>
      </c>
    </row>
    <row r="8" spans="1:28" ht="12.75">
      <c r="A8" s="98">
        <v>0.46875</v>
      </c>
      <c r="B8" s="100">
        <v>4</v>
      </c>
      <c r="C8" s="11" t="s">
        <v>16</v>
      </c>
      <c r="D8" s="10" t="s">
        <v>17</v>
      </c>
      <c r="E8" s="53"/>
      <c r="F8" s="52"/>
      <c r="G8" s="104">
        <v>1</v>
      </c>
      <c r="H8" s="117">
        <v>2</v>
      </c>
      <c r="I8" s="83">
        <v>25</v>
      </c>
      <c r="J8" s="84">
        <v>23</v>
      </c>
      <c r="K8" s="83">
        <v>21</v>
      </c>
      <c r="L8" s="84">
        <v>25</v>
      </c>
      <c r="M8" s="83">
        <v>14</v>
      </c>
      <c r="N8" s="84">
        <v>25</v>
      </c>
      <c r="P8" s="87"/>
      <c r="Q8" s="1" t="s">
        <v>18</v>
      </c>
      <c r="R8" s="106">
        <v>4</v>
      </c>
      <c r="S8" s="106">
        <v>2</v>
      </c>
      <c r="T8" s="106">
        <v>2</v>
      </c>
      <c r="U8" s="106"/>
      <c r="V8" s="106">
        <v>5</v>
      </c>
      <c r="W8" s="106">
        <v>7</v>
      </c>
      <c r="X8" s="106">
        <v>5</v>
      </c>
      <c r="Y8" s="107">
        <f>IF(ISERROR(V8/W8),0,V8/W8)</f>
        <v>0.7142857142857143</v>
      </c>
      <c r="AB8" s="113">
        <f>X8*1000+AA8+Y8/100</f>
        <v>5000.007142857143</v>
      </c>
    </row>
    <row r="9" spans="1:28" ht="12.75">
      <c r="A9" s="103">
        <v>0.5104166666666666</v>
      </c>
      <c r="B9" s="100">
        <v>4</v>
      </c>
      <c r="C9" s="102" t="s">
        <v>18</v>
      </c>
      <c r="D9" s="10" t="s">
        <v>19</v>
      </c>
      <c r="E9" s="53"/>
      <c r="F9" s="52"/>
      <c r="G9" s="104">
        <v>2</v>
      </c>
      <c r="H9" s="117">
        <v>1</v>
      </c>
      <c r="I9" s="83">
        <v>25</v>
      </c>
      <c r="J9" s="84">
        <v>19</v>
      </c>
      <c r="K9" s="83">
        <v>25</v>
      </c>
      <c r="L9" s="84">
        <v>13</v>
      </c>
      <c r="M9" s="83">
        <v>21</v>
      </c>
      <c r="N9" s="84">
        <v>25</v>
      </c>
      <c r="P9" s="87"/>
      <c r="Q9" s="1" t="s">
        <v>19</v>
      </c>
      <c r="R9" s="106">
        <v>4</v>
      </c>
      <c r="S9" s="106">
        <v>1</v>
      </c>
      <c r="T9" s="106">
        <v>3</v>
      </c>
      <c r="U9" s="106"/>
      <c r="V9" s="106">
        <v>4</v>
      </c>
      <c r="W9" s="106">
        <v>8</v>
      </c>
      <c r="X9" s="106">
        <v>4</v>
      </c>
      <c r="Y9" s="107">
        <f>IF(ISERROR(V9/W9),0,V9/W9)</f>
        <v>0.5</v>
      </c>
      <c r="AB9" s="113">
        <f>X9*1000+AA9+Y9/100</f>
        <v>4000.005</v>
      </c>
    </row>
    <row r="10" spans="1:28" ht="12.75">
      <c r="A10" s="103">
        <v>0.5104166666666666</v>
      </c>
      <c r="B10" s="100">
        <v>5</v>
      </c>
      <c r="C10" s="10" t="s">
        <v>17</v>
      </c>
      <c r="D10" s="101" t="s">
        <v>20</v>
      </c>
      <c r="E10" s="53"/>
      <c r="F10" s="52"/>
      <c r="G10" s="104">
        <v>2</v>
      </c>
      <c r="H10" s="117">
        <v>1</v>
      </c>
      <c r="I10" s="83">
        <v>25</v>
      </c>
      <c r="J10" s="84">
        <v>17</v>
      </c>
      <c r="K10" s="83">
        <v>18</v>
      </c>
      <c r="L10" s="84">
        <v>25</v>
      </c>
      <c r="M10" s="83">
        <v>25</v>
      </c>
      <c r="N10" s="84">
        <v>20</v>
      </c>
      <c r="P10" s="87"/>
      <c r="Q10" s="1" t="s">
        <v>20</v>
      </c>
      <c r="R10" s="106">
        <v>4</v>
      </c>
      <c r="S10" s="106"/>
      <c r="T10" s="106">
        <v>4</v>
      </c>
      <c r="U10" s="106"/>
      <c r="V10" s="106">
        <v>2</v>
      </c>
      <c r="W10" s="106">
        <v>10</v>
      </c>
      <c r="X10" s="106">
        <v>2</v>
      </c>
      <c r="Y10" s="107">
        <f>IF(ISERROR(V10/W10),0,V10/W10)</f>
        <v>0.2</v>
      </c>
      <c r="AB10" s="113">
        <f>X10*1000+AA10+Y10/100</f>
        <v>2000.002</v>
      </c>
    </row>
    <row r="11" spans="1:25" ht="12.75">
      <c r="A11" s="103">
        <v>0.5520833333333334</v>
      </c>
      <c r="B11" s="100">
        <v>4</v>
      </c>
      <c r="C11" s="101" t="s">
        <v>20</v>
      </c>
      <c r="D11" s="11" t="s">
        <v>16</v>
      </c>
      <c r="E11" s="52"/>
      <c r="F11" s="52"/>
      <c r="G11" s="104">
        <f>IF(AND($I11=0,$J11=0,$K11=0,$L11=0,$M11=0,$N11=0),0,IF($I11&gt;$J11,1,0)+IF($K11&gt;$L11,1,0)+IF($M11&gt;$N11,1,0))</f>
        <v>0</v>
      </c>
      <c r="H11" s="117">
        <f>IF(AND($I11=0,$J11=0,$K11=0,$L11=0,$M11=0,$N11=0),0,IF($I11&lt;$J11,1,0)+IF($K11&lt;$L11,1,0)+IF($M11&lt;$N11,1,0))</f>
        <v>3</v>
      </c>
      <c r="I11" s="83">
        <v>17</v>
      </c>
      <c r="J11" s="84">
        <v>25</v>
      </c>
      <c r="K11" s="83">
        <v>23</v>
      </c>
      <c r="L11" s="84">
        <v>25</v>
      </c>
      <c r="M11" s="83">
        <v>23</v>
      </c>
      <c r="N11" s="84">
        <v>25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98">
        <v>0.59375</v>
      </c>
      <c r="B12" s="100">
        <v>4</v>
      </c>
      <c r="C12" s="102" t="s">
        <v>18</v>
      </c>
      <c r="D12" s="10" t="s">
        <v>17</v>
      </c>
      <c r="E12" s="52"/>
      <c r="F12" s="52"/>
      <c r="G12" s="104">
        <f>IF(AND($I12=0,$J12=0,$K12=0,$L12=0,$M12=0,$N12=0),0,IF($I12&gt;$J12,1,0)+IF($K12&gt;$L12,1,0)+IF($M12&gt;$N12,1,0))</f>
        <v>0</v>
      </c>
      <c r="H12" s="117">
        <f>IF(AND($I12=0,$J12=0,$K12=0,$L12=0,$M12=0,$N12=0),0,IF($I12&lt;$J12,1,0)+IF($K12&lt;$L12,1,0)+IF($M12&lt;$N12,1,0))</f>
        <v>3</v>
      </c>
      <c r="I12" s="83">
        <v>14</v>
      </c>
      <c r="J12" s="51">
        <v>25</v>
      </c>
      <c r="K12" s="83">
        <v>22</v>
      </c>
      <c r="L12" s="84">
        <v>25</v>
      </c>
      <c r="M12" s="83">
        <v>22</v>
      </c>
      <c r="N12" s="84">
        <v>25</v>
      </c>
      <c r="Q12" s="118" t="s">
        <v>36</v>
      </c>
      <c r="R12" s="118"/>
      <c r="S12" s="118"/>
      <c r="T12" s="118"/>
      <c r="U12" s="118"/>
      <c r="V12" s="118"/>
      <c r="W12" s="118"/>
      <c r="X12" s="118"/>
      <c r="Y12" s="118"/>
    </row>
    <row r="13" spans="1:25" ht="12.75">
      <c r="A13" s="98">
        <v>0.6354166666666666</v>
      </c>
      <c r="B13" s="100">
        <v>4</v>
      </c>
      <c r="C13" s="10" t="s">
        <v>19</v>
      </c>
      <c r="D13" s="101" t="s">
        <v>20</v>
      </c>
      <c r="E13" s="52"/>
      <c r="F13" s="52"/>
      <c r="G13" s="104">
        <f>IF(AND($I13=0,$J13=0,$K13=0,$L13=0,$M13=0,$N13=0),0,IF($I13&gt;$J13,1,0)+IF($K13&gt;$L13,1,0)+IF($M13&gt;$N13,1,0))</f>
        <v>2</v>
      </c>
      <c r="H13" s="117">
        <f>IF(AND($I13=0,$J13=0,$K13=0,$L13=0,$M13=0,$N13=0),0,IF($I13&lt;$J13,1,0)+IF($K13&lt;$L13,1,0)+IF($M13&lt;$N13,1,0))</f>
        <v>1</v>
      </c>
      <c r="I13" s="83">
        <v>25</v>
      </c>
      <c r="J13" s="84">
        <v>18</v>
      </c>
      <c r="K13" s="83">
        <v>16</v>
      </c>
      <c r="L13" s="84">
        <v>25</v>
      </c>
      <c r="M13" s="83">
        <v>25</v>
      </c>
      <c r="N13" s="84">
        <v>15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98">
        <v>0.6354166666666666</v>
      </c>
      <c r="B14" s="100">
        <v>5</v>
      </c>
      <c r="C14" s="102" t="s">
        <v>18</v>
      </c>
      <c r="D14" s="11" t="s">
        <v>16</v>
      </c>
      <c r="E14" s="52"/>
      <c r="F14" s="52"/>
      <c r="G14" s="104">
        <f>IF(AND($I14=0,$J14=0,$K14=0,$L14=0,$M14=0,$N14=0),0,IF($I14&gt;$J14,1,0)+IF($K14&gt;$L14,1,0)+IF($M14&gt;$N14,1,0))</f>
        <v>0</v>
      </c>
      <c r="H14" s="117">
        <f>IF(AND($I14=0,$J14=0,$K14=0,$L14=0,$M14=0,$N14=0),0,IF($I14&lt;$J14,1,0)+IF($K14&lt;$L14,1,0)+IF($M14&lt;$N14,1,0))</f>
        <v>3</v>
      </c>
      <c r="I14" s="83">
        <v>20</v>
      </c>
      <c r="J14" s="84">
        <v>25</v>
      </c>
      <c r="K14" s="83">
        <v>19</v>
      </c>
      <c r="L14" s="84">
        <v>25</v>
      </c>
      <c r="M14" s="83">
        <v>21</v>
      </c>
      <c r="N14" s="84">
        <v>25</v>
      </c>
      <c r="Q14" s="97" t="s">
        <v>8</v>
      </c>
      <c r="R14" s="108" t="s">
        <v>21</v>
      </c>
      <c r="S14" s="1"/>
      <c r="T14" s="1"/>
      <c r="U14" s="1"/>
      <c r="V14" s="1"/>
      <c r="W14" s="1"/>
      <c r="X14" s="1"/>
      <c r="Y14" s="1"/>
    </row>
    <row r="15" spans="1:25" ht="12.75">
      <c r="A15" s="103">
        <v>0.6770833333333334</v>
      </c>
      <c r="B15" s="100">
        <v>4</v>
      </c>
      <c r="C15" s="10" t="s">
        <v>17</v>
      </c>
      <c r="D15" s="10" t="s">
        <v>19</v>
      </c>
      <c r="E15" s="52"/>
      <c r="F15" s="52"/>
      <c r="G15" s="104">
        <f>IF(AND($I15=0,$J15=0,$K15=0,$L15=0,$M15=0,$N15=0),0,IF($I15&gt;$J15,1,0)+IF($K15&gt;$L15,1,0)+IF($M15&gt;$N15,1,0))</f>
        <v>2</v>
      </c>
      <c r="H15" s="117">
        <f>IF(AND($I15=0,$J15=0,$K15=0,$L15=0,$M15=0,$N15=0),0,IF($I15&lt;$J15,1,0)+IF($K15&lt;$L15,1,0)+IF($M15&lt;$N15,1,0))</f>
        <v>1</v>
      </c>
      <c r="I15" s="83">
        <v>23</v>
      </c>
      <c r="J15" s="84">
        <v>25</v>
      </c>
      <c r="K15" s="83">
        <v>25</v>
      </c>
      <c r="L15" s="84">
        <v>18</v>
      </c>
      <c r="M15" s="83">
        <v>25</v>
      </c>
      <c r="N15" s="84">
        <v>15</v>
      </c>
      <c r="Q15" s="97" t="s">
        <v>9</v>
      </c>
      <c r="R15" s="108" t="s">
        <v>22</v>
      </c>
      <c r="S15" s="1"/>
      <c r="T15" s="1"/>
      <c r="U15" s="1"/>
      <c r="V15" s="1"/>
      <c r="W15" s="1"/>
      <c r="X15" s="1"/>
      <c r="Y15" s="1"/>
    </row>
    <row r="16" spans="2:18" s="1" customFormat="1" ht="12.75">
      <c r="B16" s="2"/>
      <c r="G16" s="2"/>
      <c r="H16" s="2"/>
      <c r="I16" s="2"/>
      <c r="J16" s="2"/>
      <c r="K16" s="2"/>
      <c r="L16" s="2"/>
      <c r="M16" s="2"/>
      <c r="N16" s="2"/>
      <c r="Q16" s="97" t="s">
        <v>10</v>
      </c>
      <c r="R16" s="108" t="s">
        <v>23</v>
      </c>
    </row>
    <row r="17" spans="2:18" s="1" customFormat="1" ht="12.75">
      <c r="B17" s="2"/>
      <c r="D17" s="109" t="s">
        <v>30</v>
      </c>
      <c r="E17" s="110" t="s">
        <v>11</v>
      </c>
      <c r="F17" s="100"/>
      <c r="Q17" s="97" t="s">
        <v>11</v>
      </c>
      <c r="R17" s="108" t="s">
        <v>24</v>
      </c>
    </row>
    <row r="18" spans="2:18" s="1" customFormat="1" ht="12.75">
      <c r="B18" s="2"/>
      <c r="D18" s="111" t="s">
        <v>29</v>
      </c>
      <c r="E18" s="100"/>
      <c r="F18" s="110" t="s">
        <v>11</v>
      </c>
      <c r="Q18" s="97" t="s">
        <v>12</v>
      </c>
      <c r="R18" s="108" t="s">
        <v>25</v>
      </c>
    </row>
    <row r="19" spans="2:18" s="1" customFormat="1" ht="12.75">
      <c r="B19" s="2"/>
      <c r="C19" s="111" t="s">
        <v>37</v>
      </c>
      <c r="D19" s="111"/>
      <c r="E19" s="111"/>
      <c r="F19" s="111"/>
      <c r="G19" s="111"/>
      <c r="H19" s="111"/>
      <c r="Q19" s="97" t="s">
        <v>13</v>
      </c>
      <c r="R19" s="108" t="s">
        <v>26</v>
      </c>
    </row>
    <row r="20" spans="2:18" s="1" customFormat="1" ht="12.75">
      <c r="B20" s="2"/>
      <c r="C20" s="111" t="s">
        <v>38</v>
      </c>
      <c r="D20" s="111"/>
      <c r="Q20" s="97" t="s">
        <v>14</v>
      </c>
      <c r="R20" s="108" t="s">
        <v>27</v>
      </c>
    </row>
    <row r="21" spans="2:18" s="1" customFormat="1" ht="12.75">
      <c r="B21" s="2"/>
      <c r="Q21" s="97" t="s">
        <v>15</v>
      </c>
      <c r="R21" s="108" t="s">
        <v>28</v>
      </c>
    </row>
    <row r="22" s="1" customFormat="1" ht="12.75">
      <c r="B22" s="2"/>
    </row>
    <row r="23" s="1" customFormat="1" ht="12.75">
      <c r="B23" s="2"/>
    </row>
    <row r="24" s="1" customFormat="1" ht="12.75">
      <c r="B24" s="2"/>
    </row>
    <row r="25" s="1" customFormat="1" ht="7.5" customHeight="1">
      <c r="B25" s="2"/>
    </row>
    <row r="26" spans="1:14" s="1" customFormat="1" ht="17.25">
      <c r="A26" s="119" t="str">
        <f>A1</f>
        <v>IPJOT - ROESELARE - zaterdag 24 augustus 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14" s="1" customFormat="1" ht="13.5">
      <c r="A27" s="120" t="str">
        <f>A2</f>
        <v>Meisjes °07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2:14" s="1" customFormat="1" ht="13.5" thickBot="1">
      <c r="B28" s="2"/>
      <c r="G28" s="2"/>
      <c r="H28" s="2"/>
      <c r="I28" s="2"/>
      <c r="J28" s="2"/>
      <c r="K28" s="2"/>
      <c r="L28" s="2"/>
      <c r="M28" s="2"/>
      <c r="N28" s="2"/>
    </row>
    <row r="29" spans="1:14" s="1" customFormat="1" ht="19.5" customHeight="1">
      <c r="A29" s="42" t="s">
        <v>1</v>
      </c>
      <c r="B29" s="43"/>
      <c r="C29" s="3" t="s">
        <v>3</v>
      </c>
      <c r="D29" s="4" t="s">
        <v>4</v>
      </c>
      <c r="E29" s="125" t="s">
        <v>31</v>
      </c>
      <c r="F29" s="126"/>
      <c r="G29" s="5" t="s">
        <v>5</v>
      </c>
      <c r="H29" s="6"/>
      <c r="I29" s="7" t="s">
        <v>6</v>
      </c>
      <c r="J29" s="7"/>
      <c r="K29" s="7"/>
      <c r="L29" s="7"/>
      <c r="M29" s="7"/>
      <c r="N29" s="8"/>
    </row>
    <row r="30" spans="1:14" s="1" customFormat="1" ht="19.5" customHeight="1">
      <c r="A30" s="9">
        <f aca="true" t="shared" si="0" ref="A30:A39">A6</f>
        <v>0.4166666666666667</v>
      </c>
      <c r="B30" s="44"/>
      <c r="C30" s="10" t="str">
        <f aca="true" t="shared" si="1" ref="C30:N35">C6</f>
        <v>WEST-VLAANDEREN</v>
      </c>
      <c r="D30" s="11" t="str">
        <f t="shared" si="1"/>
        <v>OOST-VLAANDEREN</v>
      </c>
      <c r="E30" s="13">
        <f>IF(E6=0,"",E6)</f>
      </c>
      <c r="F30" s="13">
        <f>IF(F6=0,"",F6)</f>
      </c>
      <c r="G30" s="12">
        <f t="shared" si="1"/>
        <v>0</v>
      </c>
      <c r="H30" s="13">
        <f t="shared" si="1"/>
        <v>3</v>
      </c>
      <c r="I30" s="12">
        <f t="shared" si="1"/>
        <v>20</v>
      </c>
      <c r="J30" s="13">
        <f t="shared" si="1"/>
        <v>25</v>
      </c>
      <c r="K30" s="12">
        <f t="shared" si="1"/>
        <v>18</v>
      </c>
      <c r="L30" s="13">
        <f t="shared" si="1"/>
        <v>25</v>
      </c>
      <c r="M30" s="14">
        <f t="shared" si="1"/>
        <v>14</v>
      </c>
      <c r="N30" s="15">
        <f t="shared" si="1"/>
        <v>25</v>
      </c>
    </row>
    <row r="31" spans="1:14" s="1" customFormat="1" ht="19.5" customHeight="1">
      <c r="A31" s="9">
        <f t="shared" si="0"/>
        <v>0.4166666666666667</v>
      </c>
      <c r="B31" s="44"/>
      <c r="C31" s="10" t="str">
        <f t="shared" si="1"/>
        <v>ANTWERPEN</v>
      </c>
      <c r="D31" s="11" t="str">
        <f t="shared" si="1"/>
        <v>VLAAMS-BRABANT</v>
      </c>
      <c r="E31" s="13">
        <f aca="true" t="shared" si="2" ref="E31:F39">IF(E7=0,"",E7)</f>
      </c>
      <c r="F31" s="13">
        <f t="shared" si="2"/>
      </c>
      <c r="G31" s="12">
        <f t="shared" si="1"/>
        <v>3</v>
      </c>
      <c r="H31" s="13">
        <f t="shared" si="1"/>
        <v>0</v>
      </c>
      <c r="I31" s="12">
        <f t="shared" si="1"/>
        <v>25</v>
      </c>
      <c r="J31" s="13">
        <f t="shared" si="1"/>
        <v>17</v>
      </c>
      <c r="K31" s="12">
        <f t="shared" si="1"/>
        <v>25</v>
      </c>
      <c r="L31" s="13">
        <f t="shared" si="1"/>
        <v>13</v>
      </c>
      <c r="M31" s="14">
        <f t="shared" si="1"/>
        <v>25</v>
      </c>
      <c r="N31" s="15">
        <f t="shared" si="1"/>
        <v>19</v>
      </c>
    </row>
    <row r="32" spans="1:14" s="1" customFormat="1" ht="19.5" customHeight="1">
      <c r="A32" s="9">
        <f t="shared" si="0"/>
        <v>0.46875</v>
      </c>
      <c r="B32" s="44"/>
      <c r="C32" s="10" t="str">
        <f t="shared" si="1"/>
        <v>ANTWERPEN</v>
      </c>
      <c r="D32" s="11" t="str">
        <f t="shared" si="1"/>
        <v>LIMBURG</v>
      </c>
      <c r="E32" s="13">
        <f t="shared" si="2"/>
      </c>
      <c r="F32" s="13">
        <f t="shared" si="2"/>
      </c>
      <c r="G32" s="12">
        <f t="shared" si="1"/>
        <v>1</v>
      </c>
      <c r="H32" s="13">
        <f t="shared" si="1"/>
        <v>2</v>
      </c>
      <c r="I32" s="12">
        <f t="shared" si="1"/>
        <v>25</v>
      </c>
      <c r="J32" s="13">
        <f t="shared" si="1"/>
        <v>23</v>
      </c>
      <c r="K32" s="12">
        <f t="shared" si="1"/>
        <v>21</v>
      </c>
      <c r="L32" s="13">
        <f t="shared" si="1"/>
        <v>25</v>
      </c>
      <c r="M32" s="14">
        <f t="shared" si="1"/>
        <v>14</v>
      </c>
      <c r="N32" s="15">
        <f t="shared" si="1"/>
        <v>25</v>
      </c>
    </row>
    <row r="33" spans="1:14" s="1" customFormat="1" ht="19.5" customHeight="1">
      <c r="A33" s="9">
        <f t="shared" si="0"/>
        <v>0.5104166666666666</v>
      </c>
      <c r="B33" s="44"/>
      <c r="C33" s="10" t="str">
        <f t="shared" si="1"/>
        <v>OOST-VLAANDEREN</v>
      </c>
      <c r="D33" s="11" t="str">
        <f t="shared" si="1"/>
        <v>VLAAMS-BRABANT</v>
      </c>
      <c r="E33" s="13">
        <f t="shared" si="2"/>
      </c>
      <c r="F33" s="13">
        <f t="shared" si="2"/>
      </c>
      <c r="G33" s="12">
        <f t="shared" si="1"/>
        <v>2</v>
      </c>
      <c r="H33" s="13">
        <f t="shared" si="1"/>
        <v>1</v>
      </c>
      <c r="I33" s="12">
        <f t="shared" si="1"/>
        <v>25</v>
      </c>
      <c r="J33" s="13">
        <f t="shared" si="1"/>
        <v>19</v>
      </c>
      <c r="K33" s="12">
        <f t="shared" si="1"/>
        <v>25</v>
      </c>
      <c r="L33" s="13">
        <f t="shared" si="1"/>
        <v>13</v>
      </c>
      <c r="M33" s="14">
        <f t="shared" si="1"/>
        <v>21</v>
      </c>
      <c r="N33" s="15">
        <f t="shared" si="1"/>
        <v>25</v>
      </c>
    </row>
    <row r="34" spans="1:14" s="1" customFormat="1" ht="19.5" customHeight="1">
      <c r="A34" s="9">
        <f t="shared" si="0"/>
        <v>0.5104166666666666</v>
      </c>
      <c r="B34" s="44"/>
      <c r="C34" s="10" t="str">
        <f t="shared" si="1"/>
        <v>LIMBURG</v>
      </c>
      <c r="D34" s="11" t="str">
        <f t="shared" si="1"/>
        <v>WEST-VLAANDEREN</v>
      </c>
      <c r="E34" s="13">
        <f t="shared" si="2"/>
      </c>
      <c r="F34" s="13">
        <f t="shared" si="2"/>
      </c>
      <c r="G34" s="12">
        <f t="shared" si="1"/>
        <v>2</v>
      </c>
      <c r="H34" s="13">
        <f t="shared" si="1"/>
        <v>1</v>
      </c>
      <c r="I34" s="12">
        <f t="shared" si="1"/>
        <v>25</v>
      </c>
      <c r="J34" s="13">
        <f t="shared" si="1"/>
        <v>17</v>
      </c>
      <c r="K34" s="12">
        <f t="shared" si="1"/>
        <v>18</v>
      </c>
      <c r="L34" s="13">
        <f t="shared" si="1"/>
        <v>25</v>
      </c>
      <c r="M34" s="14">
        <f t="shared" si="1"/>
        <v>25</v>
      </c>
      <c r="N34" s="15">
        <f t="shared" si="1"/>
        <v>20</v>
      </c>
    </row>
    <row r="35" spans="1:14" s="1" customFormat="1" ht="19.5" customHeight="1">
      <c r="A35" s="9">
        <f t="shared" si="0"/>
        <v>0.5520833333333334</v>
      </c>
      <c r="B35" s="44"/>
      <c r="C35" s="10" t="str">
        <f>C11</f>
        <v>WEST-VLAANDEREN</v>
      </c>
      <c r="D35" s="11" t="str">
        <f>D11</f>
        <v>ANTWERPEN</v>
      </c>
      <c r="E35" s="13">
        <f t="shared" si="2"/>
      </c>
      <c r="F35" s="13">
        <f t="shared" si="2"/>
      </c>
      <c r="G35" s="12">
        <f t="shared" si="1"/>
        <v>0</v>
      </c>
      <c r="H35" s="13">
        <f t="shared" si="1"/>
        <v>3</v>
      </c>
      <c r="I35" s="12">
        <f t="shared" si="1"/>
        <v>17</v>
      </c>
      <c r="J35" s="13">
        <f t="shared" si="1"/>
        <v>25</v>
      </c>
      <c r="K35" s="12">
        <f t="shared" si="1"/>
        <v>23</v>
      </c>
      <c r="L35" s="13">
        <f t="shared" si="1"/>
        <v>25</v>
      </c>
      <c r="M35" s="14">
        <f t="shared" si="1"/>
        <v>23</v>
      </c>
      <c r="N35" s="15">
        <f t="shared" si="1"/>
        <v>25</v>
      </c>
    </row>
    <row r="36" spans="1:14" s="1" customFormat="1" ht="19.5" customHeight="1">
      <c r="A36" s="9">
        <f t="shared" si="0"/>
        <v>0.59375</v>
      </c>
      <c r="B36" s="44"/>
      <c r="C36" s="10" t="str">
        <f aca="true" t="shared" si="3" ref="C36:N39">C12</f>
        <v>OOST-VLAANDEREN</v>
      </c>
      <c r="D36" s="11" t="str">
        <f t="shared" si="3"/>
        <v>LIMBURG</v>
      </c>
      <c r="E36" s="13">
        <f t="shared" si="2"/>
      </c>
      <c r="F36" s="13">
        <f t="shared" si="2"/>
      </c>
      <c r="G36" s="12">
        <f t="shared" si="3"/>
        <v>0</v>
      </c>
      <c r="H36" s="13">
        <f t="shared" si="3"/>
        <v>3</v>
      </c>
      <c r="I36" s="12">
        <f t="shared" si="3"/>
        <v>14</v>
      </c>
      <c r="J36" s="13">
        <f t="shared" si="3"/>
        <v>25</v>
      </c>
      <c r="K36" s="12">
        <f t="shared" si="3"/>
        <v>22</v>
      </c>
      <c r="L36" s="13">
        <f t="shared" si="3"/>
        <v>25</v>
      </c>
      <c r="M36" s="14">
        <f t="shared" si="3"/>
        <v>22</v>
      </c>
      <c r="N36" s="15">
        <f t="shared" si="3"/>
        <v>25</v>
      </c>
    </row>
    <row r="37" spans="1:14" s="1" customFormat="1" ht="19.5" customHeight="1">
      <c r="A37" s="9">
        <f t="shared" si="0"/>
        <v>0.6354166666666666</v>
      </c>
      <c r="B37" s="44"/>
      <c r="C37" s="10" t="str">
        <f t="shared" si="3"/>
        <v>VLAAMS-BRABANT</v>
      </c>
      <c r="D37" s="11" t="str">
        <f t="shared" si="3"/>
        <v>WEST-VLAANDEREN</v>
      </c>
      <c r="E37" s="13">
        <f t="shared" si="2"/>
      </c>
      <c r="F37" s="13">
        <f t="shared" si="2"/>
      </c>
      <c r="G37" s="12">
        <f t="shared" si="3"/>
        <v>2</v>
      </c>
      <c r="H37" s="13">
        <f t="shared" si="3"/>
        <v>1</v>
      </c>
      <c r="I37" s="12">
        <f t="shared" si="3"/>
        <v>25</v>
      </c>
      <c r="J37" s="13">
        <f t="shared" si="3"/>
        <v>18</v>
      </c>
      <c r="K37" s="12">
        <f t="shared" si="3"/>
        <v>16</v>
      </c>
      <c r="L37" s="13">
        <f t="shared" si="3"/>
        <v>25</v>
      </c>
      <c r="M37" s="14">
        <f t="shared" si="3"/>
        <v>25</v>
      </c>
      <c r="N37" s="15">
        <f t="shared" si="3"/>
        <v>15</v>
      </c>
    </row>
    <row r="38" spans="1:14" s="1" customFormat="1" ht="19.5" customHeight="1">
      <c r="A38" s="9">
        <f t="shared" si="0"/>
        <v>0.6354166666666666</v>
      </c>
      <c r="B38" s="44"/>
      <c r="C38" s="10" t="str">
        <f t="shared" si="3"/>
        <v>OOST-VLAANDEREN</v>
      </c>
      <c r="D38" s="11" t="str">
        <f t="shared" si="3"/>
        <v>ANTWERPEN</v>
      </c>
      <c r="E38" s="13">
        <f t="shared" si="2"/>
      </c>
      <c r="F38" s="13">
        <f t="shared" si="2"/>
      </c>
      <c r="G38" s="12">
        <f t="shared" si="3"/>
        <v>0</v>
      </c>
      <c r="H38" s="13">
        <f t="shared" si="3"/>
        <v>3</v>
      </c>
      <c r="I38" s="12">
        <f t="shared" si="3"/>
        <v>20</v>
      </c>
      <c r="J38" s="13">
        <f t="shared" si="3"/>
        <v>25</v>
      </c>
      <c r="K38" s="12">
        <f t="shared" si="3"/>
        <v>19</v>
      </c>
      <c r="L38" s="13">
        <f t="shared" si="3"/>
        <v>25</v>
      </c>
      <c r="M38" s="14">
        <f t="shared" si="3"/>
        <v>21</v>
      </c>
      <c r="N38" s="15">
        <f t="shared" si="3"/>
        <v>25</v>
      </c>
    </row>
    <row r="39" spans="1:14" s="1" customFormat="1" ht="19.5" customHeight="1" thickBot="1">
      <c r="A39" s="16">
        <f t="shared" si="0"/>
        <v>0.6770833333333334</v>
      </c>
      <c r="B39" s="45"/>
      <c r="C39" s="17" t="str">
        <f t="shared" si="3"/>
        <v>LIMBURG</v>
      </c>
      <c r="D39" s="18" t="str">
        <f t="shared" si="3"/>
        <v>VLAAMS-BRABANT</v>
      </c>
      <c r="E39" s="82">
        <f t="shared" si="2"/>
      </c>
      <c r="F39" s="20">
        <f t="shared" si="2"/>
      </c>
      <c r="G39" s="19">
        <f t="shared" si="3"/>
        <v>2</v>
      </c>
      <c r="H39" s="20">
        <f t="shared" si="3"/>
        <v>1</v>
      </c>
      <c r="I39" s="19">
        <f t="shared" si="3"/>
        <v>23</v>
      </c>
      <c r="J39" s="20">
        <f t="shared" si="3"/>
        <v>25</v>
      </c>
      <c r="K39" s="19">
        <f t="shared" si="3"/>
        <v>25</v>
      </c>
      <c r="L39" s="20">
        <f t="shared" si="3"/>
        <v>18</v>
      </c>
      <c r="M39" s="21">
        <f t="shared" si="3"/>
        <v>25</v>
      </c>
      <c r="N39" s="22">
        <f t="shared" si="3"/>
        <v>15</v>
      </c>
    </row>
    <row r="40" spans="2:14" s="1" customFormat="1" ht="12.75">
      <c r="B40" s="2"/>
      <c r="G40" s="2"/>
      <c r="H40" s="2"/>
      <c r="I40" s="2"/>
      <c r="J40" s="2"/>
      <c r="K40" s="2"/>
      <c r="L40" s="2"/>
      <c r="M40" s="2"/>
      <c r="N40" s="2"/>
    </row>
    <row r="41" spans="2:14" s="1" customFormat="1" ht="13.5" thickBot="1">
      <c r="B41" s="2"/>
      <c r="G41" s="2"/>
      <c r="H41" s="2"/>
      <c r="I41" s="2"/>
      <c r="J41" s="2"/>
      <c r="K41" s="2"/>
      <c r="L41" s="2"/>
      <c r="M41" s="2"/>
      <c r="N41" s="2"/>
    </row>
    <row r="42" spans="2:14" s="1" customFormat="1" ht="17.25">
      <c r="B42" s="46"/>
      <c r="C42" s="23" t="s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s="1" customFormat="1" ht="15">
      <c r="B43" s="4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2:14" s="1" customFormat="1" ht="12.75">
      <c r="B44" s="48"/>
      <c r="C44" s="27" t="s">
        <v>7</v>
      </c>
      <c r="D44" s="28"/>
      <c r="E44" s="28"/>
      <c r="F44" s="28"/>
      <c r="G44" s="29" t="s">
        <v>8</v>
      </c>
      <c r="H44" s="29" t="s">
        <v>9</v>
      </c>
      <c r="I44" s="29" t="s">
        <v>10</v>
      </c>
      <c r="J44" s="29" t="s">
        <v>11</v>
      </c>
      <c r="K44" s="29" t="s">
        <v>12</v>
      </c>
      <c r="L44" s="29" t="s">
        <v>13</v>
      </c>
      <c r="M44" s="29" t="s">
        <v>14</v>
      </c>
      <c r="N44" s="30" t="s">
        <v>15</v>
      </c>
    </row>
    <row r="45" spans="2:14" s="1" customFormat="1" ht="18" customHeight="1">
      <c r="B45" s="49">
        <v>1</v>
      </c>
      <c r="C45" s="31" t="str">
        <f>Q6</f>
        <v>ANTWERPEN</v>
      </c>
      <c r="D45" s="32"/>
      <c r="E45" s="32"/>
      <c r="F45" s="32"/>
      <c r="G45" s="33">
        <f aca="true" t="shared" si="4" ref="G45:N49">R6</f>
        <v>4</v>
      </c>
      <c r="H45" s="34">
        <f t="shared" si="4"/>
        <v>3</v>
      </c>
      <c r="I45" s="34">
        <f t="shared" si="4"/>
        <v>1</v>
      </c>
      <c r="J45" s="34">
        <f t="shared" si="4"/>
        <v>0</v>
      </c>
      <c r="K45" s="34">
        <f t="shared" si="4"/>
        <v>10</v>
      </c>
      <c r="L45" s="34">
        <f t="shared" si="4"/>
        <v>2</v>
      </c>
      <c r="M45" s="34">
        <f t="shared" si="4"/>
        <v>10</v>
      </c>
      <c r="N45" s="35">
        <f t="shared" si="4"/>
        <v>5</v>
      </c>
    </row>
    <row r="46" spans="2:14" s="1" customFormat="1" ht="18" customHeight="1">
      <c r="B46" s="49">
        <v>2</v>
      </c>
      <c r="C46" s="31" t="str">
        <f>Q7</f>
        <v>LIMBURG</v>
      </c>
      <c r="D46" s="32"/>
      <c r="E46" s="32"/>
      <c r="F46" s="32"/>
      <c r="G46" s="33">
        <f t="shared" si="4"/>
        <v>4</v>
      </c>
      <c r="H46" s="34">
        <f t="shared" si="4"/>
        <v>4</v>
      </c>
      <c r="I46" s="34">
        <f t="shared" si="4"/>
        <v>0</v>
      </c>
      <c r="J46" s="34">
        <f t="shared" si="4"/>
        <v>0</v>
      </c>
      <c r="K46" s="34">
        <f t="shared" si="4"/>
        <v>9</v>
      </c>
      <c r="L46" s="34">
        <f t="shared" si="4"/>
        <v>3</v>
      </c>
      <c r="M46" s="34">
        <f t="shared" si="4"/>
        <v>9</v>
      </c>
      <c r="N46" s="35">
        <f t="shared" si="4"/>
        <v>3</v>
      </c>
    </row>
    <row r="47" spans="2:14" s="1" customFormat="1" ht="18" customHeight="1">
      <c r="B47" s="49">
        <v>3</v>
      </c>
      <c r="C47" s="31" t="str">
        <f>Q8</f>
        <v>OOST-VLAANDEREN</v>
      </c>
      <c r="D47" s="32"/>
      <c r="E47" s="32"/>
      <c r="F47" s="32"/>
      <c r="G47" s="33">
        <f t="shared" si="4"/>
        <v>4</v>
      </c>
      <c r="H47" s="34">
        <f t="shared" si="4"/>
        <v>2</v>
      </c>
      <c r="I47" s="34">
        <f t="shared" si="4"/>
        <v>2</v>
      </c>
      <c r="J47" s="34">
        <f t="shared" si="4"/>
        <v>0</v>
      </c>
      <c r="K47" s="34">
        <f t="shared" si="4"/>
        <v>5</v>
      </c>
      <c r="L47" s="34">
        <f t="shared" si="4"/>
        <v>7</v>
      </c>
      <c r="M47" s="34">
        <f t="shared" si="4"/>
        <v>5</v>
      </c>
      <c r="N47" s="35">
        <f t="shared" si="4"/>
        <v>0.7142857142857143</v>
      </c>
    </row>
    <row r="48" spans="2:14" s="1" customFormat="1" ht="18" customHeight="1">
      <c r="B48" s="49">
        <v>4</v>
      </c>
      <c r="C48" s="31" t="str">
        <f>Q9</f>
        <v>VLAAMS-BRABANT</v>
      </c>
      <c r="D48" s="32"/>
      <c r="E48" s="32"/>
      <c r="F48" s="32"/>
      <c r="G48" s="33">
        <f t="shared" si="4"/>
        <v>4</v>
      </c>
      <c r="H48" s="34">
        <f t="shared" si="4"/>
        <v>1</v>
      </c>
      <c r="I48" s="34">
        <f t="shared" si="4"/>
        <v>3</v>
      </c>
      <c r="J48" s="34">
        <f t="shared" si="4"/>
        <v>0</v>
      </c>
      <c r="K48" s="34">
        <f t="shared" si="4"/>
        <v>4</v>
      </c>
      <c r="L48" s="34">
        <f t="shared" si="4"/>
        <v>8</v>
      </c>
      <c r="M48" s="34">
        <f t="shared" si="4"/>
        <v>4</v>
      </c>
      <c r="N48" s="35">
        <f t="shared" si="4"/>
        <v>0.5</v>
      </c>
    </row>
    <row r="49" spans="2:14" s="1" customFormat="1" ht="18" customHeight="1" thickBot="1">
      <c r="B49" s="50">
        <v>5</v>
      </c>
      <c r="C49" s="36" t="str">
        <f>Q10</f>
        <v>WEST-VLAANDEREN</v>
      </c>
      <c r="D49" s="37"/>
      <c r="E49" s="37"/>
      <c r="F49" s="37"/>
      <c r="G49" s="38">
        <f t="shared" si="4"/>
        <v>4</v>
      </c>
      <c r="H49" s="39">
        <f t="shared" si="4"/>
        <v>0</v>
      </c>
      <c r="I49" s="39">
        <f t="shared" si="4"/>
        <v>4</v>
      </c>
      <c r="J49" s="39">
        <f t="shared" si="4"/>
        <v>0</v>
      </c>
      <c r="K49" s="40">
        <f t="shared" si="4"/>
        <v>2</v>
      </c>
      <c r="L49" s="40">
        <f t="shared" si="4"/>
        <v>10</v>
      </c>
      <c r="M49" s="39">
        <f t="shared" si="4"/>
        <v>2</v>
      </c>
      <c r="N49" s="41">
        <f t="shared" si="4"/>
        <v>0.2</v>
      </c>
    </row>
  </sheetData>
  <sheetProtection sheet="1" objects="1" scenarios="1" selectLockedCells="1"/>
  <mergeCells count="5">
    <mergeCell ref="A1:N1"/>
    <mergeCell ref="A2:N2"/>
    <mergeCell ref="A26:N26"/>
    <mergeCell ref="A27:N27"/>
    <mergeCell ref="E29:F29"/>
  </mergeCells>
  <conditionalFormatting sqref="G6:G15">
    <cfRule type="expression" priority="5" dxfId="2" stopIfTrue="1">
      <formula>AND(($G6+$H6)&lt;3,($G6+$H6)&gt;0)</formula>
    </cfRule>
  </conditionalFormatting>
  <conditionalFormatting sqref="H6:H15">
    <cfRule type="expression" priority="2" dxfId="1" stopIfTrue="1">
      <formula>($G6+$H6)=3</formula>
    </cfRule>
    <cfRule type="expression" priority="4" dxfId="2" stopIfTrue="1">
      <formula>AND(($G6+$H6)&lt;3,($G6+$H6)&gt;0)</formula>
    </cfRule>
  </conditionalFormatting>
  <conditionalFormatting sqref="G6:G15">
    <cfRule type="expression" priority="3" dxfId="1" stopIfTrue="1">
      <formula>($G6+$H6)=3</formula>
    </cfRule>
  </conditionalFormatting>
  <conditionalFormatting sqref="E6">
    <cfRule type="expression" priority="1" dxfId="0" stopIfTrue="1">
      <formula>"&lt;&gt; ""F"" and &lt;&gt; 0"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RVS</dc:creator>
  <cp:keywords/>
  <dc:description/>
  <cp:lastModifiedBy>Danny</cp:lastModifiedBy>
  <cp:lastPrinted>2015-12-30T20:49:17Z</cp:lastPrinted>
  <dcterms:created xsi:type="dcterms:W3CDTF">1999-04-23T19:47:29Z</dcterms:created>
  <dcterms:modified xsi:type="dcterms:W3CDTF">2019-10-28T15:39:26Z</dcterms:modified>
  <cp:category/>
  <cp:version/>
  <cp:contentType/>
  <cp:contentStatus/>
</cp:coreProperties>
</file>